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105" windowWidth="19155" windowHeight="7995" tabRatio="863" firstSheet="6" activeTab="14"/>
  </bookViews>
  <sheets>
    <sheet name="PIPE" sheetId="1" r:id="rId1"/>
    <sheet name="MS ROUND PLATE (cut)" sheetId="16" r:id="rId2"/>
    <sheet name="MS PLATE (SQUARE)" sheetId="17" r:id="rId3"/>
    <sheet name="SHAFT" sheetId="2" r:id="rId4"/>
    <sheet name="POLISHED" sheetId="3" r:id="rId5"/>
    <sheet name="IND. ZINC" sheetId="23" r:id="rId6"/>
    <sheet name="FLANGE" sheetId="20" r:id="rId7"/>
    <sheet name="7210" sheetId="5" r:id="rId8"/>
    <sheet name="NYLON BUSH" sheetId="22" r:id="rId9"/>
    <sheet name="EVERDOLLAR" sheetId="6" r:id="rId10"/>
    <sheet name="c channel" sheetId="18" r:id="rId11"/>
    <sheet name="hollow section" sheetId="7" r:id="rId12"/>
    <sheet name="square hollow section" sheetId="15" r:id="rId13"/>
    <sheet name="ms round bar" sheetId="26" r:id="rId14"/>
    <sheet name="flat bar" sheetId="8" r:id="rId15"/>
    <sheet name="angle bar" sheetId="9" r:id="rId16"/>
    <sheet name="CUTTING TOOLS" sheetId="10" r:id="rId17"/>
    <sheet name="Sheet1" sheetId="11" r:id="rId18"/>
    <sheet name="megamix clip" sheetId="12" r:id="rId19"/>
    <sheet name="BRONZE BUSHING" sheetId="13" r:id="rId20"/>
    <sheet name="SOLID BRONZE" sheetId="14" r:id="rId21"/>
    <sheet name="chung meng" sheetId="19" r:id="rId22"/>
    <sheet name="Sheet2" sheetId="21" r:id="rId23"/>
    <sheet name="I Beam" sheetId="24" r:id="rId24"/>
    <sheet name="CON FORMS" sheetId="25" r:id="rId25"/>
  </sheets>
  <definedNames>
    <definedName name="_xlnm._FilterDatabase" localSheetId="1" hidden="1">'MS ROUND PLATE (cut)'!$A$12:$O$31</definedName>
  </definedNames>
  <calcPr calcId="125725"/>
</workbook>
</file>

<file path=xl/calcChain.xml><?xml version="1.0" encoding="utf-8"?>
<calcChain xmlns="http://schemas.openxmlformats.org/spreadsheetml/2006/main">
  <c r="K124" i="1"/>
  <c r="H124"/>
  <c r="I124"/>
  <c r="M124"/>
  <c r="N124" s="1"/>
  <c r="K123"/>
  <c r="H123"/>
  <c r="I123"/>
  <c r="M123"/>
  <c r="N123" s="1"/>
  <c r="H316"/>
  <c r="I316" s="1"/>
  <c r="K316" s="1"/>
  <c r="M316"/>
  <c r="N316" s="1"/>
  <c r="H354"/>
  <c r="I354" s="1"/>
  <c r="K354" s="1"/>
  <c r="M354"/>
  <c r="N354" s="1"/>
  <c r="I61" i="2"/>
  <c r="K61"/>
  <c r="H61" s="1"/>
  <c r="L61"/>
  <c r="K189" i="1"/>
  <c r="H189"/>
  <c r="I189" s="1"/>
  <c r="M189"/>
  <c r="N189" s="1"/>
  <c r="M58"/>
  <c r="N58"/>
  <c r="H58" s="1"/>
  <c r="I58" s="1"/>
  <c r="K58" s="1"/>
  <c r="H92" i="17" l="1"/>
  <c r="G92"/>
  <c r="K21" i="16" l="1"/>
  <c r="M21"/>
  <c r="N21"/>
  <c r="H21" s="1"/>
  <c r="I21" s="1"/>
  <c r="H10" i="17"/>
  <c r="G10"/>
  <c r="M329" i="1"/>
  <c r="N329" s="1"/>
  <c r="H329" s="1"/>
  <c r="I329" s="1"/>
  <c r="K329" s="1"/>
  <c r="M328"/>
  <c r="N328" s="1"/>
  <c r="H328" s="1"/>
  <c r="I328" s="1"/>
  <c r="K328" s="1"/>
  <c r="M327"/>
  <c r="N327" s="1"/>
  <c r="H327" s="1"/>
  <c r="I327" s="1"/>
  <c r="K327" s="1"/>
  <c r="K17" i="16"/>
  <c r="M17"/>
  <c r="N17" s="1"/>
  <c r="H17" s="1"/>
  <c r="I17" s="1"/>
  <c r="H127" i="17"/>
  <c r="G127"/>
  <c r="I33" i="2"/>
  <c r="K33"/>
  <c r="H33"/>
  <c r="L33"/>
  <c r="I23"/>
  <c r="K23"/>
  <c r="H23" s="1"/>
  <c r="L23"/>
  <c r="H62" i="1"/>
  <c r="I62" s="1"/>
  <c r="K62" s="1"/>
  <c r="M62"/>
  <c r="N62" s="1"/>
  <c r="M63"/>
  <c r="N63" s="1"/>
  <c r="H63" s="1"/>
  <c r="I63" s="1"/>
  <c r="K63" s="1"/>
  <c r="K13" i="16"/>
  <c r="M13"/>
  <c r="N13"/>
  <c r="H13" s="1"/>
  <c r="I13" s="1"/>
  <c r="K7"/>
  <c r="M7"/>
  <c r="N7" s="1"/>
  <c r="H7" s="1"/>
  <c r="I7" s="1"/>
  <c r="M330" i="1"/>
  <c r="N330" s="1"/>
  <c r="H330" s="1"/>
  <c r="I330" s="1"/>
  <c r="K330" s="1"/>
  <c r="M326"/>
  <c r="N326" s="1"/>
  <c r="H326" s="1"/>
  <c r="I326" s="1"/>
  <c r="K326" s="1"/>
  <c r="H57" i="17"/>
  <c r="G57"/>
  <c r="H35"/>
  <c r="G35"/>
  <c r="H38"/>
  <c r="G38"/>
  <c r="M216" i="1"/>
  <c r="N216" s="1"/>
  <c r="H216" s="1"/>
  <c r="I216" s="1"/>
  <c r="K216" s="1"/>
  <c r="I17" i="3"/>
  <c r="K17"/>
  <c r="H17"/>
  <c r="L17"/>
  <c r="N5" i="16"/>
  <c r="H5" s="1"/>
  <c r="I5" s="1"/>
  <c r="K5" s="1"/>
  <c r="M5"/>
  <c r="G71" i="17"/>
  <c r="H71" s="1"/>
  <c r="I32" i="3"/>
  <c r="K32"/>
  <c r="H32"/>
  <c r="L32"/>
  <c r="M166" i="1"/>
  <c r="N166" s="1"/>
  <c r="H166" s="1"/>
  <c r="I166" s="1"/>
  <c r="K166" s="1"/>
  <c r="G85" i="17"/>
  <c r="H85" s="1"/>
  <c r="G128"/>
  <c r="H128" s="1"/>
  <c r="G41"/>
  <c r="H41" s="1"/>
  <c r="G43"/>
  <c r="H43" s="1"/>
  <c r="G42"/>
  <c r="H42" s="1"/>
  <c r="G46"/>
  <c r="H46" s="1"/>
  <c r="G45"/>
  <c r="H45" s="1"/>
  <c r="M28" i="16"/>
  <c r="N28" s="1"/>
  <c r="H28" s="1"/>
  <c r="I28" s="1"/>
  <c r="K28" s="1"/>
  <c r="M10"/>
  <c r="N10"/>
  <c r="H10" s="1"/>
  <c r="I10" s="1"/>
  <c r="K10" s="1"/>
  <c r="G36" i="17"/>
  <c r="H36" s="1"/>
  <c r="I24" i="2"/>
  <c r="K24"/>
  <c r="H24"/>
  <c r="L24"/>
  <c r="H22" i="17"/>
  <c r="G22"/>
  <c r="G84"/>
  <c r="H84" s="1"/>
  <c r="G114"/>
  <c r="H114" s="1"/>
  <c r="M268" i="1"/>
  <c r="N268" s="1"/>
  <c r="H268" s="1"/>
  <c r="I268" s="1"/>
  <c r="K268" s="1"/>
  <c r="M284"/>
  <c r="N284" s="1"/>
  <c r="H284" s="1"/>
  <c r="I284" s="1"/>
  <c r="K284" s="1"/>
  <c r="I54" i="2"/>
  <c r="K54"/>
  <c r="H54"/>
  <c r="L54"/>
  <c r="M142" i="1"/>
  <c r="N142" s="1"/>
  <c r="H142" s="1"/>
  <c r="I142" s="1"/>
  <c r="K142" s="1"/>
  <c r="M147"/>
  <c r="N147" s="1"/>
  <c r="H147" s="1"/>
  <c r="I147" s="1"/>
  <c r="K147" s="1"/>
  <c r="M180" l="1"/>
  <c r="N180" s="1"/>
  <c r="H180" s="1"/>
  <c r="I180" s="1"/>
  <c r="K180" s="1"/>
  <c r="M181"/>
  <c r="N181" s="1"/>
  <c r="H181" s="1"/>
  <c r="I181" s="1"/>
  <c r="K181" s="1"/>
  <c r="M336"/>
  <c r="N336" s="1"/>
  <c r="H336" s="1"/>
  <c r="I336" s="1"/>
  <c r="K336" s="1"/>
  <c r="M184"/>
  <c r="N184" s="1"/>
  <c r="H184" s="1"/>
  <c r="I184" s="1"/>
  <c r="K184" s="1"/>
  <c r="M19"/>
  <c r="N19" s="1"/>
  <c r="H19" s="1"/>
  <c r="I19" s="1"/>
  <c r="K19" s="1"/>
  <c r="K88" i="2"/>
  <c r="H88" s="1"/>
  <c r="I88" s="1"/>
  <c r="L88"/>
  <c r="L86"/>
  <c r="K86" s="1"/>
  <c r="H86" s="1"/>
  <c r="I86" s="1"/>
  <c r="L85"/>
  <c r="K85" s="1"/>
  <c r="H85" s="1"/>
  <c r="I85" s="1"/>
  <c r="L87"/>
  <c r="K87" s="1"/>
  <c r="H87" s="1"/>
  <c r="I87" s="1"/>
  <c r="M242" i="1"/>
  <c r="N242" s="1"/>
  <c r="H242" s="1"/>
  <c r="I242" s="1"/>
  <c r="K242" s="1"/>
  <c r="M247"/>
  <c r="N247" s="1"/>
  <c r="H247" s="1"/>
  <c r="I247" s="1"/>
  <c r="K247" s="1"/>
  <c r="M102"/>
  <c r="N102" s="1"/>
  <c r="H102" s="1"/>
  <c r="I102" s="1"/>
  <c r="K102" s="1"/>
  <c r="M153"/>
  <c r="N153" s="1"/>
  <c r="H153" s="1"/>
  <c r="I153" s="1"/>
  <c r="K153" s="1"/>
  <c r="M154"/>
  <c r="N154" s="1"/>
  <c r="H154" s="1"/>
  <c r="I154" s="1"/>
  <c r="K154" s="1"/>
  <c r="M391"/>
  <c r="N391" s="1"/>
  <c r="H391" s="1"/>
  <c r="I391" s="1"/>
  <c r="K391" s="1"/>
  <c r="M365"/>
  <c r="N365" s="1"/>
  <c r="H365" s="1"/>
  <c r="I365" s="1"/>
  <c r="K365" s="1"/>
  <c r="M161"/>
  <c r="N161" s="1"/>
  <c r="H161" s="1"/>
  <c r="I161" s="1"/>
  <c r="K161" s="1"/>
  <c r="M331"/>
  <c r="N331" s="1"/>
  <c r="H331" s="1"/>
  <c r="I331" s="1"/>
  <c r="K331" s="1"/>
  <c r="M280"/>
  <c r="N280" s="1"/>
  <c r="H280" s="1"/>
  <c r="I280" s="1"/>
  <c r="K280" s="1"/>
  <c r="M134"/>
  <c r="N134" s="1"/>
  <c r="H134" s="1"/>
  <c r="I134" s="1"/>
  <c r="K134" s="1"/>
  <c r="L50" i="2"/>
  <c r="K50" s="1"/>
  <c r="H50" s="1"/>
  <c r="I50" s="1"/>
  <c r="L53"/>
  <c r="K53" s="1"/>
  <c r="H53" s="1"/>
  <c r="I53" s="1"/>
  <c r="M140" i="1"/>
  <c r="N140" s="1"/>
  <c r="H140" s="1"/>
  <c r="I140" s="1"/>
  <c r="K140" s="1"/>
  <c r="M25"/>
  <c r="N25" s="1"/>
  <c r="H25" s="1"/>
  <c r="I25" s="1"/>
  <c r="K25" s="1"/>
  <c r="L46" i="2"/>
  <c r="K46" s="1"/>
  <c r="H46" s="1"/>
  <c r="I46" s="1"/>
  <c r="M302" i="1"/>
  <c r="N302" s="1"/>
  <c r="H302" s="1"/>
  <c r="I302" s="1"/>
  <c r="K302" s="1"/>
  <c r="M291"/>
  <c r="N291" s="1"/>
  <c r="H291" s="1"/>
  <c r="I291" s="1"/>
  <c r="K291" s="1"/>
  <c r="H112" i="17"/>
  <c r="G112"/>
  <c r="G122"/>
  <c r="H122" s="1"/>
  <c r="H125"/>
  <c r="G125"/>
  <c r="G33"/>
  <c r="H33" s="1"/>
  <c r="G31"/>
  <c r="H31" s="1"/>
  <c r="M392" i="1"/>
  <c r="N392" s="1"/>
  <c r="H392" s="1"/>
  <c r="I392" s="1"/>
  <c r="K392" s="1"/>
  <c r="M132"/>
  <c r="N132" s="1"/>
  <c r="H132" s="1"/>
  <c r="I132" s="1"/>
  <c r="K132" s="1"/>
  <c r="M254"/>
  <c r="N254" s="1"/>
  <c r="H254" s="1"/>
  <c r="I254" s="1"/>
  <c r="K254" s="1"/>
  <c r="M353"/>
  <c r="N353" s="1"/>
  <c r="H353" s="1"/>
  <c r="I353" s="1"/>
  <c r="K353" s="1"/>
  <c r="M136"/>
  <c r="N136" s="1"/>
  <c r="H136" s="1"/>
  <c r="I136" s="1"/>
  <c r="K136" s="1"/>
  <c r="M244"/>
  <c r="N244" s="1"/>
  <c r="H244" s="1"/>
  <c r="I244" s="1"/>
  <c r="K244" s="1"/>
  <c r="M228"/>
  <c r="N228" s="1"/>
  <c r="H228" s="1"/>
  <c r="I228" s="1"/>
  <c r="K228" s="1"/>
  <c r="G89" i="17"/>
  <c r="H89" s="1"/>
  <c r="H23"/>
  <c r="G23"/>
  <c r="G34"/>
  <c r="H34" s="1"/>
  <c r="G74"/>
  <c r="H74" s="1"/>
  <c r="G47"/>
  <c r="H47" s="1"/>
  <c r="G50"/>
  <c r="H50" s="1"/>
  <c r="G51"/>
  <c r="H51" s="1"/>
  <c r="G7"/>
  <c r="H7" s="1"/>
  <c r="G6"/>
  <c r="H6" s="1"/>
  <c r="L15" i="2"/>
  <c r="K15" s="1"/>
  <c r="H15" s="1"/>
  <c r="I15" s="1"/>
  <c r="G49" i="17"/>
  <c r="H49" s="1"/>
  <c r="H16"/>
  <c r="G16"/>
  <c r="G120"/>
  <c r="H120" s="1"/>
  <c r="G130"/>
  <c r="H130" s="1"/>
  <c r="M23" i="16"/>
  <c r="N23" s="1"/>
  <c r="H23" s="1"/>
  <c r="I23" s="1"/>
  <c r="K23" s="1"/>
  <c r="I53" i="3"/>
  <c r="K53"/>
  <c r="H53"/>
  <c r="L53"/>
  <c r="L22" i="2"/>
  <c r="K22" s="1"/>
  <c r="H22" s="1"/>
  <c r="I22" s="1"/>
  <c r="L64"/>
  <c r="K64" s="1"/>
  <c r="H64" s="1"/>
  <c r="I64" s="1"/>
  <c r="G15" i="17"/>
  <c r="H15" s="1"/>
  <c r="G83"/>
  <c r="H83" s="1"/>
  <c r="G56"/>
  <c r="H56" s="1"/>
  <c r="G55"/>
  <c r="H55" s="1"/>
  <c r="G116"/>
  <c r="H116" s="1"/>
  <c r="M51" i="1"/>
  <c r="N51" s="1"/>
  <c r="H51" s="1"/>
  <c r="I51" s="1"/>
  <c r="K51" s="1"/>
  <c r="M145"/>
  <c r="N145" s="1"/>
  <c r="H145" s="1"/>
  <c r="I145" s="1"/>
  <c r="K145" s="1"/>
  <c r="M146"/>
  <c r="N146" s="1"/>
  <c r="H146" s="1"/>
  <c r="I146" s="1"/>
  <c r="K146" s="1"/>
  <c r="L30" i="2"/>
  <c r="K30" s="1"/>
  <c r="H30" s="1"/>
  <c r="I30" s="1"/>
  <c r="L57"/>
  <c r="K57" s="1"/>
  <c r="H57" s="1"/>
  <c r="I57" s="1"/>
  <c r="G9" i="17"/>
  <c r="H9" s="1"/>
  <c r="M314" i="1"/>
  <c r="N314" s="1"/>
  <c r="H314" s="1"/>
  <c r="I314" s="1"/>
  <c r="K314" s="1"/>
  <c r="M381"/>
  <c r="N381" s="1"/>
  <c r="H381" s="1"/>
  <c r="I381" s="1"/>
  <c r="K381" s="1"/>
  <c r="M188"/>
  <c r="N188" s="1"/>
  <c r="H188" s="1"/>
  <c r="I188" s="1"/>
  <c r="K188" s="1"/>
  <c r="M355"/>
  <c r="N355" s="1"/>
  <c r="H355" s="1"/>
  <c r="I355" s="1"/>
  <c r="K355" s="1"/>
  <c r="M248"/>
  <c r="N248" s="1"/>
  <c r="H248" s="1"/>
  <c r="I248" s="1"/>
  <c r="K248" s="1"/>
  <c r="M281"/>
  <c r="N281" s="1"/>
  <c r="H281" s="1"/>
  <c r="I281" s="1"/>
  <c r="K281" s="1"/>
  <c r="M278"/>
  <c r="N278" s="1"/>
  <c r="H278" s="1"/>
  <c r="I278" s="1"/>
  <c r="K278" s="1"/>
  <c r="M324"/>
  <c r="N324" s="1"/>
  <c r="H324" s="1"/>
  <c r="I324" s="1"/>
  <c r="K324" s="1"/>
  <c r="M343"/>
  <c r="N343" s="1"/>
  <c r="H343" s="1"/>
  <c r="I343" s="1"/>
  <c r="K343" s="1"/>
  <c r="L32" i="2"/>
  <c r="K32" s="1"/>
  <c r="H32" s="1"/>
  <c r="I32" s="1"/>
  <c r="L31"/>
  <c r="K31" s="1"/>
  <c r="H31" s="1"/>
  <c r="I31" s="1"/>
  <c r="M36" i="1"/>
  <c r="N36" s="1"/>
  <c r="H36" s="1"/>
  <c r="I36" s="1"/>
  <c r="K36" s="1"/>
  <c r="L84" i="2"/>
  <c r="K84" s="1"/>
  <c r="H84" s="1"/>
  <c r="I84" s="1"/>
  <c r="G121" i="17"/>
  <c r="H121" s="1"/>
  <c r="H111"/>
  <c r="G111"/>
  <c r="M182" i="1"/>
  <c r="N182" s="1"/>
  <c r="H182" s="1"/>
  <c r="I182" s="1"/>
  <c r="K182" s="1"/>
  <c r="K56" i="2" l="1"/>
  <c r="H56" s="1"/>
  <c r="I56" s="1"/>
  <c r="L56"/>
  <c r="M117" i="1"/>
  <c r="N117" s="1"/>
  <c r="H117" s="1"/>
  <c r="I117" s="1"/>
  <c r="K117" s="1"/>
  <c r="M32"/>
  <c r="N32" s="1"/>
  <c r="H32" s="1"/>
  <c r="I32" s="1"/>
  <c r="K32" s="1"/>
  <c r="M245"/>
  <c r="N245" s="1"/>
  <c r="H245" s="1"/>
  <c r="I245" s="1"/>
  <c r="K245" s="1"/>
  <c r="M258"/>
  <c r="N258" s="1"/>
  <c r="H258" s="1"/>
  <c r="I258" s="1"/>
  <c r="K258" s="1"/>
  <c r="M14"/>
  <c r="N14" s="1"/>
  <c r="H14" s="1"/>
  <c r="I14" s="1"/>
  <c r="K14" s="1"/>
  <c r="M344"/>
  <c r="N344" s="1"/>
  <c r="H344" s="1"/>
  <c r="I344" s="1"/>
  <c r="K344" s="1"/>
  <c r="M366"/>
  <c r="N366" s="1"/>
  <c r="H366" s="1"/>
  <c r="I366" s="1"/>
  <c r="K366" s="1"/>
  <c r="M406"/>
  <c r="N406" s="1"/>
  <c r="H406" s="1"/>
  <c r="I406" s="1"/>
  <c r="K406" s="1"/>
  <c r="M405"/>
  <c r="N405" s="1"/>
  <c r="H405" s="1"/>
  <c r="I405" s="1"/>
  <c r="K405" s="1"/>
  <c r="M404"/>
  <c r="N404" s="1"/>
  <c r="H404" s="1"/>
  <c r="I404" s="1"/>
  <c r="K404" s="1"/>
  <c r="M403"/>
  <c r="N403" s="1"/>
  <c r="H403" s="1"/>
  <c r="I403" s="1"/>
  <c r="K403" s="1"/>
  <c r="M402"/>
  <c r="N402" s="1"/>
  <c r="H402" s="1"/>
  <c r="I402" s="1"/>
  <c r="K402" s="1"/>
  <c r="M401"/>
  <c r="N401" s="1"/>
  <c r="H401" s="1"/>
  <c r="I401" s="1"/>
  <c r="K401" s="1"/>
  <c r="M400"/>
  <c r="N400" s="1"/>
  <c r="H400" s="1"/>
  <c r="I400" s="1"/>
  <c r="K400" s="1"/>
  <c r="M399"/>
  <c r="N399" s="1"/>
  <c r="H399" s="1"/>
  <c r="I399" s="1"/>
  <c r="K399" s="1"/>
  <c r="M398"/>
  <c r="N398" s="1"/>
  <c r="H398" s="1"/>
  <c r="I398" s="1"/>
  <c r="K398" s="1"/>
  <c r="M397"/>
  <c r="N397" s="1"/>
  <c r="H397" s="1"/>
  <c r="I397" s="1"/>
  <c r="K397" s="1"/>
  <c r="M396"/>
  <c r="N396" s="1"/>
  <c r="H396" s="1"/>
  <c r="I396" s="1"/>
  <c r="K396" s="1"/>
  <c r="M395"/>
  <c r="N395" s="1"/>
  <c r="H395" s="1"/>
  <c r="I395" s="1"/>
  <c r="K395" s="1"/>
  <c r="M394"/>
  <c r="N394" s="1"/>
  <c r="H394" s="1"/>
  <c r="I394" s="1"/>
  <c r="K394" s="1"/>
  <c r="M393"/>
  <c r="N393" s="1"/>
  <c r="H393" s="1"/>
  <c r="I393" s="1"/>
  <c r="K393" s="1"/>
  <c r="M390"/>
  <c r="N390" s="1"/>
  <c r="H390" s="1"/>
  <c r="I390" s="1"/>
  <c r="K390" s="1"/>
  <c r="M389"/>
  <c r="N389" s="1"/>
  <c r="H389" s="1"/>
  <c r="I389" s="1"/>
  <c r="K389" s="1"/>
  <c r="M388"/>
  <c r="N388" s="1"/>
  <c r="H388" s="1"/>
  <c r="I388" s="1"/>
  <c r="K388" s="1"/>
  <c r="M387"/>
  <c r="N387" s="1"/>
  <c r="H387" s="1"/>
  <c r="I387" s="1"/>
  <c r="K387" s="1"/>
  <c r="M386"/>
  <c r="N386" s="1"/>
  <c r="H386" s="1"/>
  <c r="I386" s="1"/>
  <c r="K386" s="1"/>
  <c r="M385"/>
  <c r="N385" s="1"/>
  <c r="H385" s="1"/>
  <c r="I385" s="1"/>
  <c r="K385" s="1"/>
  <c r="M384"/>
  <c r="N384" s="1"/>
  <c r="H384" s="1"/>
  <c r="I384" s="1"/>
  <c r="K384" s="1"/>
  <c r="M383"/>
  <c r="N383" s="1"/>
  <c r="H383" s="1"/>
  <c r="I383" s="1"/>
  <c r="K383" s="1"/>
  <c r="M382"/>
  <c r="N382" s="1"/>
  <c r="H382" s="1"/>
  <c r="I382" s="1"/>
  <c r="K382" s="1"/>
  <c r="M380"/>
  <c r="N380" s="1"/>
  <c r="H380" s="1"/>
  <c r="I380" s="1"/>
  <c r="K380" s="1"/>
  <c r="M379"/>
  <c r="N379" s="1"/>
  <c r="H379" s="1"/>
  <c r="I379" s="1"/>
  <c r="K379" s="1"/>
  <c r="M378"/>
  <c r="N378" s="1"/>
  <c r="H378" s="1"/>
  <c r="I378" s="1"/>
  <c r="K378" s="1"/>
  <c r="M377"/>
  <c r="N377" s="1"/>
  <c r="H377" s="1"/>
  <c r="I377" s="1"/>
  <c r="K377" s="1"/>
  <c r="M376"/>
  <c r="N376" s="1"/>
  <c r="H376" s="1"/>
  <c r="I376" s="1"/>
  <c r="K376" s="1"/>
  <c r="M375"/>
  <c r="N375" s="1"/>
  <c r="H375" s="1"/>
  <c r="I375" s="1"/>
  <c r="K375" s="1"/>
  <c r="M374"/>
  <c r="N374" s="1"/>
  <c r="H374" s="1"/>
  <c r="I374" s="1"/>
  <c r="K374" s="1"/>
  <c r="M373"/>
  <c r="N373" s="1"/>
  <c r="H373" s="1"/>
  <c r="I373" s="1"/>
  <c r="K373" s="1"/>
  <c r="M372"/>
  <c r="N372" s="1"/>
  <c r="H372" s="1"/>
  <c r="I372" s="1"/>
  <c r="K372" s="1"/>
  <c r="M371"/>
  <c r="N371" s="1"/>
  <c r="H371" s="1"/>
  <c r="I371" s="1"/>
  <c r="K371" s="1"/>
  <c r="M370"/>
  <c r="N370" s="1"/>
  <c r="H370" s="1"/>
  <c r="I370" s="1"/>
  <c r="K370" s="1"/>
  <c r="M369"/>
  <c r="N369" s="1"/>
  <c r="H369" s="1"/>
  <c r="I369" s="1"/>
  <c r="K369" s="1"/>
  <c r="M368"/>
  <c r="N368" s="1"/>
  <c r="H368" s="1"/>
  <c r="I368" s="1"/>
  <c r="K368" s="1"/>
  <c r="M367"/>
  <c r="N367" s="1"/>
  <c r="H367" s="1"/>
  <c r="I367" s="1"/>
  <c r="K367" s="1"/>
  <c r="M364"/>
  <c r="N364" s="1"/>
  <c r="H364" s="1"/>
  <c r="I364" s="1"/>
  <c r="K364" s="1"/>
  <c r="M363"/>
  <c r="N363" s="1"/>
  <c r="H363" s="1"/>
  <c r="I363" s="1"/>
  <c r="K363" s="1"/>
  <c r="M362"/>
  <c r="N362" s="1"/>
  <c r="H362" s="1"/>
  <c r="I362" s="1"/>
  <c r="K362" s="1"/>
  <c r="M361"/>
  <c r="N361" s="1"/>
  <c r="H361" s="1"/>
  <c r="I361" s="1"/>
  <c r="K361" s="1"/>
  <c r="M360"/>
  <c r="N360" s="1"/>
  <c r="H360" s="1"/>
  <c r="I360" s="1"/>
  <c r="K360" s="1"/>
  <c r="M359"/>
  <c r="N359" s="1"/>
  <c r="H359" s="1"/>
  <c r="I359" s="1"/>
  <c r="K359" s="1"/>
  <c r="M358"/>
  <c r="N358" s="1"/>
  <c r="H358" s="1"/>
  <c r="I358" s="1"/>
  <c r="K358" s="1"/>
  <c r="M357"/>
  <c r="N357" s="1"/>
  <c r="H357" s="1"/>
  <c r="I357" s="1"/>
  <c r="K357" s="1"/>
  <c r="M356"/>
  <c r="N356" s="1"/>
  <c r="H356" s="1"/>
  <c r="I356" s="1"/>
  <c r="K356" s="1"/>
  <c r="M352"/>
  <c r="N352" s="1"/>
  <c r="H352" s="1"/>
  <c r="I352" s="1"/>
  <c r="K352" s="1"/>
  <c r="M351"/>
  <c r="N351" s="1"/>
  <c r="H351" s="1"/>
  <c r="I351" s="1"/>
  <c r="K351" s="1"/>
  <c r="M350"/>
  <c r="N350" s="1"/>
  <c r="H350" s="1"/>
  <c r="I350" s="1"/>
  <c r="K350" s="1"/>
  <c r="M349"/>
  <c r="N349" s="1"/>
  <c r="H349" s="1"/>
  <c r="I349" s="1"/>
  <c r="K349" s="1"/>
  <c r="M348"/>
  <c r="N348" s="1"/>
  <c r="H348" s="1"/>
  <c r="I348" s="1"/>
  <c r="K348" s="1"/>
  <c r="M347"/>
  <c r="N347" s="1"/>
  <c r="H347" s="1"/>
  <c r="I347" s="1"/>
  <c r="K347" s="1"/>
  <c r="M346"/>
  <c r="N346" s="1"/>
  <c r="H346" s="1"/>
  <c r="I346" s="1"/>
  <c r="K346" s="1"/>
  <c r="M345"/>
  <c r="N345" s="1"/>
  <c r="H345" s="1"/>
  <c r="I345" s="1"/>
  <c r="K345" s="1"/>
  <c r="M342"/>
  <c r="N342" s="1"/>
  <c r="H342" s="1"/>
  <c r="I342" s="1"/>
  <c r="K342" s="1"/>
  <c r="M341"/>
  <c r="N341" s="1"/>
  <c r="H341" s="1"/>
  <c r="I341" s="1"/>
  <c r="K341" s="1"/>
  <c r="M340"/>
  <c r="N340" s="1"/>
  <c r="H340" s="1"/>
  <c r="I340" s="1"/>
  <c r="K340" s="1"/>
  <c r="M339"/>
  <c r="N339" s="1"/>
  <c r="H339" s="1"/>
  <c r="I339" s="1"/>
  <c r="K339" s="1"/>
  <c r="M338"/>
  <c r="N338" s="1"/>
  <c r="H338" s="1"/>
  <c r="I338" s="1"/>
  <c r="K338" s="1"/>
  <c r="M337"/>
  <c r="N337" s="1"/>
  <c r="H337" s="1"/>
  <c r="I337" s="1"/>
  <c r="K337" s="1"/>
  <c r="M335"/>
  <c r="N335" s="1"/>
  <c r="H335" s="1"/>
  <c r="I335" s="1"/>
  <c r="K335" s="1"/>
  <c r="M334"/>
  <c r="N334" s="1"/>
  <c r="H334" s="1"/>
  <c r="I334" s="1"/>
  <c r="K334" s="1"/>
  <c r="M333"/>
  <c r="N333" s="1"/>
  <c r="H333" s="1"/>
  <c r="I333" s="1"/>
  <c r="K333" s="1"/>
  <c r="M332"/>
  <c r="N332" s="1"/>
  <c r="H332" s="1"/>
  <c r="I332" s="1"/>
  <c r="K332" s="1"/>
  <c r="M325"/>
  <c r="N325" s="1"/>
  <c r="H325" s="1"/>
  <c r="I325" s="1"/>
  <c r="K325" s="1"/>
  <c r="M323"/>
  <c r="N323" s="1"/>
  <c r="H323" s="1"/>
  <c r="I323" s="1"/>
  <c r="K323" s="1"/>
  <c r="M322"/>
  <c r="N322" s="1"/>
  <c r="H322" s="1"/>
  <c r="I322" s="1"/>
  <c r="K322" s="1"/>
  <c r="M321"/>
  <c r="N321" s="1"/>
  <c r="H321" s="1"/>
  <c r="I321" s="1"/>
  <c r="K321" s="1"/>
  <c r="M320"/>
  <c r="N320" s="1"/>
  <c r="H320" s="1"/>
  <c r="I320" s="1"/>
  <c r="K320" s="1"/>
  <c r="M319"/>
  <c r="N319" s="1"/>
  <c r="H319" s="1"/>
  <c r="I319" s="1"/>
  <c r="K319" s="1"/>
  <c r="M318"/>
  <c r="N318" s="1"/>
  <c r="H318" s="1"/>
  <c r="I318" s="1"/>
  <c r="K318" s="1"/>
  <c r="M317"/>
  <c r="N317" s="1"/>
  <c r="H317" s="1"/>
  <c r="I317" s="1"/>
  <c r="K317" s="1"/>
  <c r="M315"/>
  <c r="N315" s="1"/>
  <c r="H315" s="1"/>
  <c r="I315" s="1"/>
  <c r="K315" s="1"/>
  <c r="M313"/>
  <c r="N313" s="1"/>
  <c r="H313" s="1"/>
  <c r="I313" s="1"/>
  <c r="K313" s="1"/>
  <c r="M312"/>
  <c r="N312" s="1"/>
  <c r="H312" s="1"/>
  <c r="I312" s="1"/>
  <c r="K312" s="1"/>
  <c r="M311"/>
  <c r="N311" s="1"/>
  <c r="H311" s="1"/>
  <c r="I311" s="1"/>
  <c r="K311" s="1"/>
  <c r="M310"/>
  <c r="N310" s="1"/>
  <c r="H310" s="1"/>
  <c r="I310" s="1"/>
  <c r="K310" s="1"/>
  <c r="M309"/>
  <c r="N309" s="1"/>
  <c r="H309" s="1"/>
  <c r="I309" s="1"/>
  <c r="K309" s="1"/>
  <c r="M308"/>
  <c r="N308" s="1"/>
  <c r="H308" s="1"/>
  <c r="I308" s="1"/>
  <c r="K308" s="1"/>
  <c r="M307"/>
  <c r="N307" s="1"/>
  <c r="H307" s="1"/>
  <c r="I307" s="1"/>
  <c r="K307" s="1"/>
  <c r="M306"/>
  <c r="N306" s="1"/>
  <c r="H306" s="1"/>
  <c r="I306" s="1"/>
  <c r="K306" s="1"/>
  <c r="M305"/>
  <c r="N305" s="1"/>
  <c r="H305" s="1"/>
  <c r="I305" s="1"/>
  <c r="K305" s="1"/>
  <c r="M304"/>
  <c r="N304" s="1"/>
  <c r="H304" s="1"/>
  <c r="I304" s="1"/>
  <c r="K304" s="1"/>
  <c r="M303"/>
  <c r="N303" s="1"/>
  <c r="H303" s="1"/>
  <c r="I303" s="1"/>
  <c r="K303" s="1"/>
  <c r="M301"/>
  <c r="N301" s="1"/>
  <c r="H301" s="1"/>
  <c r="I301" s="1"/>
  <c r="K301" s="1"/>
  <c r="M300"/>
  <c r="N300" s="1"/>
  <c r="H300" s="1"/>
  <c r="I300" s="1"/>
  <c r="K300" s="1"/>
  <c r="M299"/>
  <c r="N299" s="1"/>
  <c r="H299" s="1"/>
  <c r="I299" s="1"/>
  <c r="K299" s="1"/>
  <c r="M298"/>
  <c r="N298" s="1"/>
  <c r="H298" s="1"/>
  <c r="I298" s="1"/>
  <c r="K298" s="1"/>
  <c r="M297"/>
  <c r="N297" s="1"/>
  <c r="H297" s="1"/>
  <c r="I297" s="1"/>
  <c r="K297" s="1"/>
  <c r="M296"/>
  <c r="N296" s="1"/>
  <c r="H296" s="1"/>
  <c r="I296" s="1"/>
  <c r="K296" s="1"/>
  <c r="M294"/>
  <c r="N294" s="1"/>
  <c r="H294" s="1"/>
  <c r="I294" s="1"/>
  <c r="K294" s="1"/>
  <c r="M293"/>
  <c r="N293" s="1"/>
  <c r="H293" s="1"/>
  <c r="I293" s="1"/>
  <c r="K293" s="1"/>
  <c r="M292"/>
  <c r="N292" s="1"/>
  <c r="H292" s="1"/>
  <c r="I292" s="1"/>
  <c r="K292" s="1"/>
  <c r="M290"/>
  <c r="N290" s="1"/>
  <c r="H290" s="1"/>
  <c r="I290" s="1"/>
  <c r="K290" s="1"/>
  <c r="M289"/>
  <c r="N289" s="1"/>
  <c r="H289" s="1"/>
  <c r="I289" s="1"/>
  <c r="K289" s="1"/>
  <c r="M288"/>
  <c r="N288" s="1"/>
  <c r="H288" s="1"/>
  <c r="I288" s="1"/>
  <c r="K288" s="1"/>
  <c r="M287"/>
  <c r="N287" s="1"/>
  <c r="H287" s="1"/>
  <c r="I287" s="1"/>
  <c r="K287" s="1"/>
  <c r="M286"/>
  <c r="N286" s="1"/>
  <c r="H286" s="1"/>
  <c r="I286" s="1"/>
  <c r="K286" s="1"/>
  <c r="M285"/>
  <c r="N285" s="1"/>
  <c r="H285" s="1"/>
  <c r="I285" s="1"/>
  <c r="K285" s="1"/>
  <c r="M283"/>
  <c r="N283" s="1"/>
  <c r="H283" s="1"/>
  <c r="I283" s="1"/>
  <c r="K283" s="1"/>
  <c r="M282"/>
  <c r="N282" s="1"/>
  <c r="H282" s="1"/>
  <c r="I282" s="1"/>
  <c r="K282" s="1"/>
  <c r="M295"/>
  <c r="N295" s="1"/>
  <c r="H295" s="1"/>
  <c r="I295" s="1"/>
  <c r="K295" s="1"/>
  <c r="M279"/>
  <c r="N279" s="1"/>
  <c r="H279" s="1"/>
  <c r="I279" s="1"/>
  <c r="K279" s="1"/>
  <c r="M277"/>
  <c r="N277" s="1"/>
  <c r="H277" s="1"/>
  <c r="I277" s="1"/>
  <c r="K277" s="1"/>
  <c r="M276"/>
  <c r="N276" s="1"/>
  <c r="H276" s="1"/>
  <c r="I276" s="1"/>
  <c r="K276" s="1"/>
  <c r="M275"/>
  <c r="N275" s="1"/>
  <c r="H275" s="1"/>
  <c r="I275" s="1"/>
  <c r="K275" s="1"/>
  <c r="M274"/>
  <c r="N274" s="1"/>
  <c r="H274" s="1"/>
  <c r="I274" s="1"/>
  <c r="K274" s="1"/>
  <c r="M273"/>
  <c r="N273" s="1"/>
  <c r="H273" s="1"/>
  <c r="I273" s="1"/>
  <c r="K273" s="1"/>
  <c r="M272"/>
  <c r="N272" s="1"/>
  <c r="H272" s="1"/>
  <c r="I272" s="1"/>
  <c r="K272" s="1"/>
  <c r="M271"/>
  <c r="N271" s="1"/>
  <c r="H271" s="1"/>
  <c r="I271" s="1"/>
  <c r="K271" s="1"/>
  <c r="M270"/>
  <c r="N270" s="1"/>
  <c r="H270" s="1"/>
  <c r="I270" s="1"/>
  <c r="K270" s="1"/>
  <c r="M269"/>
  <c r="N269" s="1"/>
  <c r="H269" s="1"/>
  <c r="I269" s="1"/>
  <c r="K269" s="1"/>
  <c r="M267"/>
  <c r="N267" s="1"/>
  <c r="H267" s="1"/>
  <c r="I267" s="1"/>
  <c r="K267" s="1"/>
  <c r="M266"/>
  <c r="N266" s="1"/>
  <c r="H266" s="1"/>
  <c r="I266" s="1"/>
  <c r="K266" s="1"/>
  <c r="M265"/>
  <c r="N265" s="1"/>
  <c r="H265" s="1"/>
  <c r="I265" s="1"/>
  <c r="K265" s="1"/>
  <c r="M264"/>
  <c r="N264" s="1"/>
  <c r="H264" s="1"/>
  <c r="I264" s="1"/>
  <c r="K264" s="1"/>
  <c r="M263"/>
  <c r="N263" s="1"/>
  <c r="H263" s="1"/>
  <c r="I263" s="1"/>
  <c r="K263" s="1"/>
  <c r="M262"/>
  <c r="N262" s="1"/>
  <c r="H262" s="1"/>
  <c r="I262" s="1"/>
  <c r="K262" s="1"/>
  <c r="M261"/>
  <c r="N261" s="1"/>
  <c r="H261" s="1"/>
  <c r="I261" s="1"/>
  <c r="K261" s="1"/>
  <c r="M260"/>
  <c r="N260" s="1"/>
  <c r="H260" s="1"/>
  <c r="I260" s="1"/>
  <c r="K260" s="1"/>
  <c r="M259"/>
  <c r="N259" s="1"/>
  <c r="H259" s="1"/>
  <c r="I259" s="1"/>
  <c r="K259" s="1"/>
  <c r="M257"/>
  <c r="N257" s="1"/>
  <c r="H257" s="1"/>
  <c r="I257" s="1"/>
  <c r="K257" s="1"/>
  <c r="M256"/>
  <c r="N256" s="1"/>
  <c r="H256" s="1"/>
  <c r="I256" s="1"/>
  <c r="K256" s="1"/>
  <c r="M255"/>
  <c r="N255" s="1"/>
  <c r="H255" s="1"/>
  <c r="I255" s="1"/>
  <c r="K255" s="1"/>
  <c r="M253"/>
  <c r="N253" s="1"/>
  <c r="H253" s="1"/>
  <c r="I253" s="1"/>
  <c r="K253" s="1"/>
  <c r="M252"/>
  <c r="N252" s="1"/>
  <c r="H252" s="1"/>
  <c r="I252" s="1"/>
  <c r="K252" s="1"/>
  <c r="M251"/>
  <c r="N251" s="1"/>
  <c r="H251" s="1"/>
  <c r="I251" s="1"/>
  <c r="K251" s="1"/>
  <c r="M250"/>
  <c r="N250" s="1"/>
  <c r="H250" s="1"/>
  <c r="I250" s="1"/>
  <c r="K250" s="1"/>
  <c r="M249"/>
  <c r="N249" s="1"/>
  <c r="H249" s="1"/>
  <c r="I249" s="1"/>
  <c r="K249" s="1"/>
  <c r="M246"/>
  <c r="N246" s="1"/>
  <c r="H246" s="1"/>
  <c r="I246" s="1"/>
  <c r="K246" s="1"/>
  <c r="M243"/>
  <c r="N243" s="1"/>
  <c r="H243" s="1"/>
  <c r="I243" s="1"/>
  <c r="K243" s="1"/>
  <c r="M241"/>
  <c r="N241" s="1"/>
  <c r="H241" s="1"/>
  <c r="I241" s="1"/>
  <c r="K241" s="1"/>
  <c r="M240"/>
  <c r="N240" s="1"/>
  <c r="H240" s="1"/>
  <c r="I240" s="1"/>
  <c r="K240" s="1"/>
  <c r="M239"/>
  <c r="N239" s="1"/>
  <c r="H239" s="1"/>
  <c r="I239" s="1"/>
  <c r="K239" s="1"/>
  <c r="M238"/>
  <c r="N238" s="1"/>
  <c r="H238" s="1"/>
  <c r="I238" s="1"/>
  <c r="K238" s="1"/>
  <c r="M237"/>
  <c r="N237" s="1"/>
  <c r="H237" s="1"/>
  <c r="I237" s="1"/>
  <c r="K237" s="1"/>
  <c r="M236"/>
  <c r="N236" s="1"/>
  <c r="H236" s="1"/>
  <c r="I236" s="1"/>
  <c r="K236" s="1"/>
  <c r="M235"/>
  <c r="N235" s="1"/>
  <c r="H235" s="1"/>
  <c r="I235" s="1"/>
  <c r="K235" s="1"/>
  <c r="M234"/>
  <c r="N234" s="1"/>
  <c r="H234" s="1"/>
  <c r="I234" s="1"/>
  <c r="K234" s="1"/>
  <c r="M233"/>
  <c r="N233" s="1"/>
  <c r="H233" s="1"/>
  <c r="I233" s="1"/>
  <c r="K233" s="1"/>
  <c r="M232"/>
  <c r="N232" s="1"/>
  <c r="H232" s="1"/>
  <c r="I232" s="1"/>
  <c r="K232" s="1"/>
  <c r="M231"/>
  <c r="N231" s="1"/>
  <c r="H231" s="1"/>
  <c r="I231" s="1"/>
  <c r="K231" s="1"/>
  <c r="M230"/>
  <c r="N230" s="1"/>
  <c r="H230" s="1"/>
  <c r="I230" s="1"/>
  <c r="K230" s="1"/>
  <c r="M229"/>
  <c r="N229" s="1"/>
  <c r="H229" s="1"/>
  <c r="I229" s="1"/>
  <c r="K229" s="1"/>
  <c r="M227"/>
  <c r="N227" s="1"/>
  <c r="H227" s="1"/>
  <c r="I227" s="1"/>
  <c r="K227" s="1"/>
  <c r="M226"/>
  <c r="N226" s="1"/>
  <c r="H226" s="1"/>
  <c r="I226" s="1"/>
  <c r="K226" s="1"/>
  <c r="M225"/>
  <c r="N225" s="1"/>
  <c r="H225" s="1"/>
  <c r="I225" s="1"/>
  <c r="K225" s="1"/>
  <c r="M224"/>
  <c r="N224" s="1"/>
  <c r="H224" s="1"/>
  <c r="I224" s="1"/>
  <c r="K224" s="1"/>
  <c r="M223"/>
  <c r="N223" s="1"/>
  <c r="H223" s="1"/>
  <c r="I223" s="1"/>
  <c r="K223" s="1"/>
  <c r="M222"/>
  <c r="N222" s="1"/>
  <c r="M221"/>
  <c r="N221" s="1"/>
  <c r="H221" s="1"/>
  <c r="I221" s="1"/>
  <c r="K221" s="1"/>
  <c r="M220"/>
  <c r="N220" s="1"/>
  <c r="H220" s="1"/>
  <c r="I220" s="1"/>
  <c r="K220" s="1"/>
  <c r="M219"/>
  <c r="N219" s="1"/>
  <c r="H219" s="1"/>
  <c r="I219" s="1"/>
  <c r="K219" s="1"/>
  <c r="M218"/>
  <c r="N218" s="1"/>
  <c r="H218" s="1"/>
  <c r="I218" s="1"/>
  <c r="K218" s="1"/>
  <c r="M217"/>
  <c r="N217" s="1"/>
  <c r="H217" s="1"/>
  <c r="I217" s="1"/>
  <c r="K217" s="1"/>
  <c r="M215"/>
  <c r="N215" s="1"/>
  <c r="H215" s="1"/>
  <c r="I215" s="1"/>
  <c r="K215" s="1"/>
  <c r="M214"/>
  <c r="N214" s="1"/>
  <c r="H214" s="1"/>
  <c r="I214" s="1"/>
  <c r="K214" s="1"/>
  <c r="M213"/>
  <c r="N213" s="1"/>
  <c r="H213" s="1"/>
  <c r="I213" s="1"/>
  <c r="K213" s="1"/>
  <c r="M212"/>
  <c r="N212" s="1"/>
  <c r="H212" s="1"/>
  <c r="I212" s="1"/>
  <c r="K212" s="1"/>
  <c r="M211"/>
  <c r="N211" s="1"/>
  <c r="H211" s="1"/>
  <c r="I211" s="1"/>
  <c r="K211" s="1"/>
  <c r="M210"/>
  <c r="N210" s="1"/>
  <c r="H210" s="1"/>
  <c r="I210" s="1"/>
  <c r="K210" s="1"/>
  <c r="M209"/>
  <c r="N209" s="1"/>
  <c r="H209" s="1"/>
  <c r="I209" s="1"/>
  <c r="K209" s="1"/>
  <c r="M208"/>
  <c r="N208" s="1"/>
  <c r="H208" s="1"/>
  <c r="I208" s="1"/>
  <c r="K208" s="1"/>
  <c r="M207"/>
  <c r="N207" s="1"/>
  <c r="H207" s="1"/>
  <c r="I207" s="1"/>
  <c r="K207" s="1"/>
  <c r="M206"/>
  <c r="N206" s="1"/>
  <c r="H206" s="1"/>
  <c r="I206" s="1"/>
  <c r="K206" s="1"/>
  <c r="M205"/>
  <c r="N205" s="1"/>
  <c r="H205" s="1"/>
  <c r="I205" s="1"/>
  <c r="K205" s="1"/>
  <c r="M204"/>
  <c r="N204" s="1"/>
  <c r="H204" s="1"/>
  <c r="I204" s="1"/>
  <c r="K204" s="1"/>
  <c r="M203"/>
  <c r="N203" s="1"/>
  <c r="H203" s="1"/>
  <c r="I203" s="1"/>
  <c r="K203" s="1"/>
  <c r="M202"/>
  <c r="N202" s="1"/>
  <c r="H202" s="1"/>
  <c r="I202" s="1"/>
  <c r="K202" s="1"/>
  <c r="M201"/>
  <c r="N201" s="1"/>
  <c r="H201" s="1"/>
  <c r="I201" s="1"/>
  <c r="K201" s="1"/>
  <c r="M200"/>
  <c r="N200" s="1"/>
  <c r="H200" s="1"/>
  <c r="I200" s="1"/>
  <c r="K200" s="1"/>
  <c r="M199"/>
  <c r="N199" s="1"/>
  <c r="H199" s="1"/>
  <c r="I199" s="1"/>
  <c r="K199" s="1"/>
  <c r="M198"/>
  <c r="N198" s="1"/>
  <c r="H198" s="1"/>
  <c r="I198" s="1"/>
  <c r="K198" s="1"/>
  <c r="M197"/>
  <c r="N197" s="1"/>
  <c r="H197" s="1"/>
  <c r="I197" s="1"/>
  <c r="K197" s="1"/>
  <c r="M196"/>
  <c r="N196" s="1"/>
  <c r="H196" s="1"/>
  <c r="I196" s="1"/>
  <c r="K196" s="1"/>
  <c r="M195"/>
  <c r="N195" s="1"/>
  <c r="H195" s="1"/>
  <c r="I195" s="1"/>
  <c r="K195" s="1"/>
  <c r="M194"/>
  <c r="N194" s="1"/>
  <c r="H194" s="1"/>
  <c r="I194" s="1"/>
  <c r="K194" s="1"/>
  <c r="M193"/>
  <c r="N193" s="1"/>
  <c r="H193" s="1"/>
  <c r="I193" s="1"/>
  <c r="K193" s="1"/>
  <c r="M192"/>
  <c r="N192" s="1"/>
  <c r="H192" s="1"/>
  <c r="I192" s="1"/>
  <c r="K192" s="1"/>
  <c r="M191"/>
  <c r="N191" s="1"/>
  <c r="H191" s="1"/>
  <c r="I191" s="1"/>
  <c r="K191" s="1"/>
  <c r="M190"/>
  <c r="N190" s="1"/>
  <c r="H190" s="1"/>
  <c r="I190" s="1"/>
  <c r="K190" s="1"/>
  <c r="M187"/>
  <c r="N187" s="1"/>
  <c r="H187" s="1"/>
  <c r="I187" s="1"/>
  <c r="K187" s="1"/>
  <c r="M186"/>
  <c r="N186" s="1"/>
  <c r="H186" s="1"/>
  <c r="I186" s="1"/>
  <c r="K186" s="1"/>
  <c r="M185"/>
  <c r="N185" s="1"/>
  <c r="H185" s="1"/>
  <c r="I185" s="1"/>
  <c r="K185" s="1"/>
  <c r="M183"/>
  <c r="N183" s="1"/>
  <c r="H183" s="1"/>
  <c r="I183" s="1"/>
  <c r="K183" s="1"/>
  <c r="M179"/>
  <c r="N179" s="1"/>
  <c r="H179" s="1"/>
  <c r="I179" s="1"/>
  <c r="K179" s="1"/>
  <c r="M178"/>
  <c r="N178" s="1"/>
  <c r="H178" s="1"/>
  <c r="I178" s="1"/>
  <c r="K178" s="1"/>
  <c r="M177"/>
  <c r="N177" s="1"/>
  <c r="H177" s="1"/>
  <c r="I177" s="1"/>
  <c r="K177" s="1"/>
  <c r="M176"/>
  <c r="N176" s="1"/>
  <c r="H176" s="1"/>
  <c r="I176" s="1"/>
  <c r="K176" s="1"/>
  <c r="M175"/>
  <c r="N175" s="1"/>
  <c r="M174"/>
  <c r="N174" s="1"/>
  <c r="H174" s="1"/>
  <c r="I174" s="1"/>
  <c r="K174" s="1"/>
  <c r="M173"/>
  <c r="N173" s="1"/>
  <c r="H173" s="1"/>
  <c r="I173" s="1"/>
  <c r="K173" s="1"/>
  <c r="M172"/>
  <c r="N172" s="1"/>
  <c r="H172" s="1"/>
  <c r="I172" s="1"/>
  <c r="K172" s="1"/>
  <c r="M171"/>
  <c r="N171" s="1"/>
  <c r="H171" s="1"/>
  <c r="I171" s="1"/>
  <c r="K171" s="1"/>
  <c r="M170"/>
  <c r="N170" s="1"/>
  <c r="H170" s="1"/>
  <c r="I170" s="1"/>
  <c r="K170" s="1"/>
  <c r="M169"/>
  <c r="N169" s="1"/>
  <c r="H169" s="1"/>
  <c r="I169" s="1"/>
  <c r="K169" s="1"/>
  <c r="M168"/>
  <c r="N168" s="1"/>
  <c r="H168" s="1"/>
  <c r="I168" s="1"/>
  <c r="K168" s="1"/>
  <c r="M167"/>
  <c r="N167" s="1"/>
  <c r="H167" s="1"/>
  <c r="I167" s="1"/>
  <c r="K167" s="1"/>
  <c r="M165"/>
  <c r="N165" s="1"/>
  <c r="H165" s="1"/>
  <c r="I165" s="1"/>
  <c r="K165" s="1"/>
  <c r="M164"/>
  <c r="N164" s="1"/>
  <c r="H164" s="1"/>
  <c r="I164" s="1"/>
  <c r="K164" s="1"/>
  <c r="M163"/>
  <c r="N163" s="1"/>
  <c r="H163" s="1"/>
  <c r="I163" s="1"/>
  <c r="K163" s="1"/>
  <c r="M162"/>
  <c r="N162" s="1"/>
  <c r="H162" s="1"/>
  <c r="I162" s="1"/>
  <c r="K162" s="1"/>
  <c r="M160"/>
  <c r="N160" s="1"/>
  <c r="H160" s="1"/>
  <c r="I160" s="1"/>
  <c r="K160" s="1"/>
  <c r="M159"/>
  <c r="N159" s="1"/>
  <c r="H159" s="1"/>
  <c r="I159" s="1"/>
  <c r="K159" s="1"/>
  <c r="M158"/>
  <c r="N158" s="1"/>
  <c r="H158" s="1"/>
  <c r="I158" s="1"/>
  <c r="K158" s="1"/>
  <c r="M157"/>
  <c r="N157" s="1"/>
  <c r="H157" s="1"/>
  <c r="I157" s="1"/>
  <c r="K157" s="1"/>
  <c r="M156"/>
  <c r="N156" s="1"/>
  <c r="H156" s="1"/>
  <c r="I156" s="1"/>
  <c r="K156" s="1"/>
  <c r="M155"/>
  <c r="N155" s="1"/>
  <c r="H155" s="1"/>
  <c r="I155" s="1"/>
  <c r="K155" s="1"/>
  <c r="M152"/>
  <c r="N152" s="1"/>
  <c r="H152" s="1"/>
  <c r="I152" s="1"/>
  <c r="K152" s="1"/>
  <c r="M151"/>
  <c r="N151" s="1"/>
  <c r="H151" s="1"/>
  <c r="I151" s="1"/>
  <c r="K151" s="1"/>
  <c r="M150"/>
  <c r="N150" s="1"/>
  <c r="H150" s="1"/>
  <c r="I150" s="1"/>
  <c r="K150" s="1"/>
  <c r="M149"/>
  <c r="N149" s="1"/>
  <c r="H149" s="1"/>
  <c r="I149" s="1"/>
  <c r="K149" s="1"/>
  <c r="M148"/>
  <c r="N148" s="1"/>
  <c r="H148" s="1"/>
  <c r="I148" s="1"/>
  <c r="K148" s="1"/>
  <c r="M144"/>
  <c r="N144" s="1"/>
  <c r="H144" s="1"/>
  <c r="I144" s="1"/>
  <c r="K144" s="1"/>
  <c r="M143"/>
  <c r="N143" s="1"/>
  <c r="H143" s="1"/>
  <c r="I143" s="1"/>
  <c r="K143" s="1"/>
  <c r="M141"/>
  <c r="N141" s="1"/>
  <c r="H141" s="1"/>
  <c r="I141" s="1"/>
  <c r="K141" s="1"/>
  <c r="M139"/>
  <c r="N139" s="1"/>
  <c r="H139" s="1"/>
  <c r="I139" s="1"/>
  <c r="K139" s="1"/>
  <c r="M138"/>
  <c r="N138" s="1"/>
  <c r="H138" s="1"/>
  <c r="I138" s="1"/>
  <c r="K138" s="1"/>
  <c r="M137"/>
  <c r="N137" s="1"/>
  <c r="H137" s="1"/>
  <c r="I137" s="1"/>
  <c r="K137" s="1"/>
  <c r="M135"/>
  <c r="N135" s="1"/>
  <c r="H135" s="1"/>
  <c r="I135" s="1"/>
  <c r="K135" s="1"/>
  <c r="M133"/>
  <c r="N133" s="1"/>
  <c r="H133" s="1"/>
  <c r="I133" s="1"/>
  <c r="K133" s="1"/>
  <c r="M131"/>
  <c r="N131" s="1"/>
  <c r="H131" s="1"/>
  <c r="I131" s="1"/>
  <c r="K131" s="1"/>
  <c r="M130"/>
  <c r="N130" s="1"/>
  <c r="H130" s="1"/>
  <c r="I130" s="1"/>
  <c r="K130" s="1"/>
  <c r="M129"/>
  <c r="N129" s="1"/>
  <c r="H129" s="1"/>
  <c r="I129" s="1"/>
  <c r="K129" s="1"/>
  <c r="M128"/>
  <c r="N128" s="1"/>
  <c r="H128" s="1"/>
  <c r="I128" s="1"/>
  <c r="K128" s="1"/>
  <c r="M127"/>
  <c r="N127" s="1"/>
  <c r="H127" s="1"/>
  <c r="I127" s="1"/>
  <c r="K127" s="1"/>
  <c r="M126"/>
  <c r="N126" s="1"/>
  <c r="H126" s="1"/>
  <c r="I126" s="1"/>
  <c r="K126" s="1"/>
  <c r="M125"/>
  <c r="N125" s="1"/>
  <c r="H125" s="1"/>
  <c r="I125" s="1"/>
  <c r="K125" s="1"/>
  <c r="M122"/>
  <c r="N122" s="1"/>
  <c r="H122" s="1"/>
  <c r="I122" s="1"/>
  <c r="K122" s="1"/>
  <c r="M121"/>
  <c r="N121" s="1"/>
  <c r="H121" s="1"/>
  <c r="I121" s="1"/>
  <c r="K121" s="1"/>
  <c r="M120"/>
  <c r="N120" s="1"/>
  <c r="H120" s="1"/>
  <c r="I120" s="1"/>
  <c r="K120" s="1"/>
  <c r="M119"/>
  <c r="N119" s="1"/>
  <c r="H119" s="1"/>
  <c r="I119" s="1"/>
  <c r="K119" s="1"/>
  <c r="M118"/>
  <c r="N118" s="1"/>
  <c r="H118" s="1"/>
  <c r="I118" s="1"/>
  <c r="K118" s="1"/>
  <c r="M116"/>
  <c r="N116" s="1"/>
  <c r="H116" s="1"/>
  <c r="I116" s="1"/>
  <c r="K116" s="1"/>
  <c r="M115"/>
  <c r="N115" s="1"/>
  <c r="H115" s="1"/>
  <c r="I115" s="1"/>
  <c r="K115" s="1"/>
  <c r="M114"/>
  <c r="N114" s="1"/>
  <c r="H114" s="1"/>
  <c r="I114" s="1"/>
  <c r="K114" s="1"/>
  <c r="M113"/>
  <c r="N113" s="1"/>
  <c r="M112"/>
  <c r="N112" s="1"/>
  <c r="H112" s="1"/>
  <c r="I112" s="1"/>
  <c r="K112" s="1"/>
  <c r="M111"/>
  <c r="N111" s="1"/>
  <c r="H111" s="1"/>
  <c r="I111" s="1"/>
  <c r="K111" s="1"/>
  <c r="M110"/>
  <c r="N110" s="1"/>
  <c r="H110" s="1"/>
  <c r="I110" s="1"/>
  <c r="K110" s="1"/>
  <c r="M109"/>
  <c r="N109" s="1"/>
  <c r="H109" s="1"/>
  <c r="I109" s="1"/>
  <c r="K109" s="1"/>
  <c r="M108"/>
  <c r="N108" s="1"/>
  <c r="H108" s="1"/>
  <c r="I108" s="1"/>
  <c r="K108" s="1"/>
  <c r="M107"/>
  <c r="N107" s="1"/>
  <c r="H107" s="1"/>
  <c r="I107" s="1"/>
  <c r="K107" s="1"/>
  <c r="M106"/>
  <c r="N106" s="1"/>
  <c r="H106" s="1"/>
  <c r="I106" s="1"/>
  <c r="K106" s="1"/>
  <c r="M105"/>
  <c r="N105" s="1"/>
  <c r="H105" s="1"/>
  <c r="I105" s="1"/>
  <c r="K105" s="1"/>
  <c r="M104"/>
  <c r="N104" s="1"/>
  <c r="H104" s="1"/>
  <c r="I104" s="1"/>
  <c r="K104" s="1"/>
  <c r="M103"/>
  <c r="N103" s="1"/>
  <c r="H103" s="1"/>
  <c r="I103" s="1"/>
  <c r="K103" s="1"/>
  <c r="M101"/>
  <c r="N101" s="1"/>
  <c r="H101" s="1"/>
  <c r="I101" s="1"/>
  <c r="K101" s="1"/>
  <c r="M100"/>
  <c r="N100" s="1"/>
  <c r="H100" s="1"/>
  <c r="I100" s="1"/>
  <c r="K100" s="1"/>
  <c r="M99"/>
  <c r="N99" s="1"/>
  <c r="H99" s="1"/>
  <c r="I99" s="1"/>
  <c r="K99" s="1"/>
  <c r="M98"/>
  <c r="N98" s="1"/>
  <c r="H98" s="1"/>
  <c r="I98" s="1"/>
  <c r="K98" s="1"/>
  <c r="M97"/>
  <c r="N97" s="1"/>
  <c r="H97" s="1"/>
  <c r="I97" s="1"/>
  <c r="K97" s="1"/>
  <c r="M96"/>
  <c r="N96" s="1"/>
  <c r="H96" s="1"/>
  <c r="I96" s="1"/>
  <c r="K96" s="1"/>
  <c r="M95"/>
  <c r="N95" s="1"/>
  <c r="H95" s="1"/>
  <c r="I95" s="1"/>
  <c r="K95" s="1"/>
  <c r="M94"/>
  <c r="N94" s="1"/>
  <c r="H94" s="1"/>
  <c r="I94" s="1"/>
  <c r="K94" s="1"/>
  <c r="M93"/>
  <c r="N93" s="1"/>
  <c r="H93" s="1"/>
  <c r="I93" s="1"/>
  <c r="K93" s="1"/>
  <c r="M92"/>
  <c r="N92" s="1"/>
  <c r="H92" s="1"/>
  <c r="I92" s="1"/>
  <c r="K92" s="1"/>
  <c r="M91"/>
  <c r="N91" s="1"/>
  <c r="H91" s="1"/>
  <c r="I91" s="1"/>
  <c r="K91" s="1"/>
  <c r="M90"/>
  <c r="N90" s="1"/>
  <c r="H90" s="1"/>
  <c r="I90" s="1"/>
  <c r="K90" s="1"/>
  <c r="M89"/>
  <c r="N89" s="1"/>
  <c r="H89" s="1"/>
  <c r="I89" s="1"/>
  <c r="K89" s="1"/>
  <c r="M88"/>
  <c r="N88" s="1"/>
  <c r="H88" s="1"/>
  <c r="I88" s="1"/>
  <c r="K88" s="1"/>
  <c r="M87"/>
  <c r="N87" s="1"/>
  <c r="H87" s="1"/>
  <c r="I87" s="1"/>
  <c r="K87" s="1"/>
  <c r="M86"/>
  <c r="N86" s="1"/>
  <c r="H86" s="1"/>
  <c r="I86" s="1"/>
  <c r="K86" s="1"/>
  <c r="M85"/>
  <c r="N85" s="1"/>
  <c r="H85" s="1"/>
  <c r="I85" s="1"/>
  <c r="K85" s="1"/>
  <c r="M84"/>
  <c r="N84" s="1"/>
  <c r="H84" s="1"/>
  <c r="I84" s="1"/>
  <c r="K84" s="1"/>
  <c r="M83"/>
  <c r="N83" s="1"/>
  <c r="H83" s="1"/>
  <c r="I83" s="1"/>
  <c r="K83" s="1"/>
  <c r="M82"/>
  <c r="N82" s="1"/>
  <c r="H82" s="1"/>
  <c r="I82" s="1"/>
  <c r="K82" s="1"/>
  <c r="M81"/>
  <c r="N81" s="1"/>
  <c r="H81" s="1"/>
  <c r="I81" s="1"/>
  <c r="K81" s="1"/>
  <c r="M80"/>
  <c r="N80" s="1"/>
  <c r="H80" s="1"/>
  <c r="I80" s="1"/>
  <c r="K80" s="1"/>
  <c r="M79"/>
  <c r="N79" s="1"/>
  <c r="H79" s="1"/>
  <c r="I79" s="1"/>
  <c r="K79" s="1"/>
  <c r="M78"/>
  <c r="N78" s="1"/>
  <c r="H78" s="1"/>
  <c r="I78" s="1"/>
  <c r="K78" s="1"/>
  <c r="M77"/>
  <c r="N77" s="1"/>
  <c r="H77" s="1"/>
  <c r="I77" s="1"/>
  <c r="K77" s="1"/>
  <c r="M76"/>
  <c r="N76" s="1"/>
  <c r="H76" s="1"/>
  <c r="I76" s="1"/>
  <c r="K76" s="1"/>
  <c r="M75"/>
  <c r="N75" s="1"/>
  <c r="H75" s="1"/>
  <c r="I75" s="1"/>
  <c r="K75" s="1"/>
  <c r="M74"/>
  <c r="N74" s="1"/>
  <c r="H74" s="1"/>
  <c r="I74" s="1"/>
  <c r="K74" s="1"/>
  <c r="M73"/>
  <c r="N73" s="1"/>
  <c r="H73" s="1"/>
  <c r="I73" s="1"/>
  <c r="K73" s="1"/>
  <c r="M72"/>
  <c r="N72" s="1"/>
  <c r="H72" s="1"/>
  <c r="I72" s="1"/>
  <c r="K72" s="1"/>
  <c r="M71"/>
  <c r="N71" s="1"/>
  <c r="H71" s="1"/>
  <c r="I71" s="1"/>
  <c r="K71" s="1"/>
  <c r="M70"/>
  <c r="N70" s="1"/>
  <c r="H70" s="1"/>
  <c r="I70" s="1"/>
  <c r="K70" s="1"/>
  <c r="M69"/>
  <c r="N69" s="1"/>
  <c r="H69" s="1"/>
  <c r="I69" s="1"/>
  <c r="K69" s="1"/>
  <c r="M68"/>
  <c r="N68" s="1"/>
  <c r="H68" s="1"/>
  <c r="I68" s="1"/>
  <c r="K68" s="1"/>
  <c r="M67"/>
  <c r="N67" s="1"/>
  <c r="H67" s="1"/>
  <c r="I67" s="1"/>
  <c r="K67" s="1"/>
  <c r="M66"/>
  <c r="N66" s="1"/>
  <c r="H66" s="1"/>
  <c r="I66" s="1"/>
  <c r="K66" s="1"/>
  <c r="M65"/>
  <c r="N65" s="1"/>
  <c r="H65" s="1"/>
  <c r="I65" s="1"/>
  <c r="K65" s="1"/>
  <c r="M64"/>
  <c r="N64" s="1"/>
  <c r="H64" s="1"/>
  <c r="I64" s="1"/>
  <c r="K64" s="1"/>
  <c r="M61"/>
  <c r="N61" s="1"/>
  <c r="H61" s="1"/>
  <c r="I61" s="1"/>
  <c r="K61" s="1"/>
  <c r="M60"/>
  <c r="N60" s="1"/>
  <c r="H60" s="1"/>
  <c r="I60" s="1"/>
  <c r="K60" s="1"/>
  <c r="M59"/>
  <c r="N59" s="1"/>
  <c r="H59" s="1"/>
  <c r="I59" s="1"/>
  <c r="K59" s="1"/>
  <c r="M57"/>
  <c r="N57" s="1"/>
  <c r="H57" s="1"/>
  <c r="I57" s="1"/>
  <c r="K57" s="1"/>
  <c r="M56"/>
  <c r="N56" s="1"/>
  <c r="H56" s="1"/>
  <c r="I56" s="1"/>
  <c r="K56" s="1"/>
  <c r="M55"/>
  <c r="N55" s="1"/>
  <c r="H55" s="1"/>
  <c r="I55" s="1"/>
  <c r="K55" s="1"/>
  <c r="M54"/>
  <c r="N54" s="1"/>
  <c r="H54" s="1"/>
  <c r="I54" s="1"/>
  <c r="K54" s="1"/>
  <c r="M53"/>
  <c r="N53" s="1"/>
  <c r="H53" s="1"/>
  <c r="I53" s="1"/>
  <c r="K53" s="1"/>
  <c r="M52"/>
  <c r="N52" s="1"/>
  <c r="H52" s="1"/>
  <c r="I52" s="1"/>
  <c r="K52" s="1"/>
  <c r="M50"/>
  <c r="N50" s="1"/>
  <c r="H50" s="1"/>
  <c r="I50" s="1"/>
  <c r="K50" s="1"/>
  <c r="M49"/>
  <c r="N49" s="1"/>
  <c r="H49" s="1"/>
  <c r="I49" s="1"/>
  <c r="K49" s="1"/>
  <c r="M48"/>
  <c r="N48" s="1"/>
  <c r="H48" s="1"/>
  <c r="I48" s="1"/>
  <c r="K48" s="1"/>
  <c r="M47"/>
  <c r="N47" s="1"/>
  <c r="H47" s="1"/>
  <c r="I47" s="1"/>
  <c r="K47" s="1"/>
  <c r="M46"/>
  <c r="N46" s="1"/>
  <c r="H46" s="1"/>
  <c r="I46" s="1"/>
  <c r="K46" s="1"/>
  <c r="M45"/>
  <c r="N45" s="1"/>
  <c r="H45" s="1"/>
  <c r="I45" s="1"/>
  <c r="K45" s="1"/>
  <c r="M44"/>
  <c r="N44" s="1"/>
  <c r="H44" s="1"/>
  <c r="I44" s="1"/>
  <c r="K44" s="1"/>
  <c r="M43"/>
  <c r="N43" s="1"/>
  <c r="H43" s="1"/>
  <c r="I43" s="1"/>
  <c r="K43" s="1"/>
  <c r="M42"/>
  <c r="N42" s="1"/>
  <c r="H42" s="1"/>
  <c r="I42" s="1"/>
  <c r="K42" s="1"/>
  <c r="M41"/>
  <c r="N41" s="1"/>
  <c r="H41" s="1"/>
  <c r="I41" s="1"/>
  <c r="K41" s="1"/>
  <c r="M40"/>
  <c r="N40" s="1"/>
  <c r="H40" s="1"/>
  <c r="I40" s="1"/>
  <c r="K40" s="1"/>
  <c r="M39"/>
  <c r="N39" s="1"/>
  <c r="H39" s="1"/>
  <c r="I39" s="1"/>
  <c r="K39" s="1"/>
  <c r="M38"/>
  <c r="N38" s="1"/>
  <c r="H38" s="1"/>
  <c r="I38" s="1"/>
  <c r="K38" s="1"/>
  <c r="M37"/>
  <c r="N37" s="1"/>
  <c r="H37" s="1"/>
  <c r="I37" s="1"/>
  <c r="K37" s="1"/>
  <c r="M35"/>
  <c r="N35" s="1"/>
  <c r="H35" s="1"/>
  <c r="I35" s="1"/>
  <c r="K35" s="1"/>
  <c r="M34"/>
  <c r="N34" s="1"/>
  <c r="H34" s="1"/>
  <c r="I34" s="1"/>
  <c r="K34" s="1"/>
  <c r="M33"/>
  <c r="N33" s="1"/>
  <c r="H33" s="1"/>
  <c r="I33" s="1"/>
  <c r="K33" s="1"/>
  <c r="M31"/>
  <c r="N31" s="1"/>
  <c r="H31" s="1"/>
  <c r="I31" s="1"/>
  <c r="K31" s="1"/>
  <c r="M30"/>
  <c r="N30" s="1"/>
  <c r="H30" s="1"/>
  <c r="I30" s="1"/>
  <c r="K30" s="1"/>
  <c r="M29"/>
  <c r="N29" s="1"/>
  <c r="H29" s="1"/>
  <c r="I29" s="1"/>
  <c r="K29" s="1"/>
  <c r="M28"/>
  <c r="N28" s="1"/>
  <c r="H28" s="1"/>
  <c r="I28" s="1"/>
  <c r="K28" s="1"/>
  <c r="M27"/>
  <c r="N27" s="1"/>
  <c r="H27" s="1"/>
  <c r="I27" s="1"/>
  <c r="K27" s="1"/>
  <c r="M26"/>
  <c r="N26" s="1"/>
  <c r="H26" s="1"/>
  <c r="I26" s="1"/>
  <c r="K26" s="1"/>
  <c r="M24"/>
  <c r="N24" s="1"/>
  <c r="H24" s="1"/>
  <c r="I24" s="1"/>
  <c r="K24" s="1"/>
  <c r="M23"/>
  <c r="N23" s="1"/>
  <c r="H23" s="1"/>
  <c r="I23" s="1"/>
  <c r="K23" s="1"/>
  <c r="M22"/>
  <c r="N22" s="1"/>
  <c r="H22" s="1"/>
  <c r="I22" s="1"/>
  <c r="K22" s="1"/>
  <c r="M21"/>
  <c r="N21" s="1"/>
  <c r="H21" s="1"/>
  <c r="I21" s="1"/>
  <c r="K21" s="1"/>
  <c r="M20"/>
  <c r="N20" s="1"/>
  <c r="H20" s="1"/>
  <c r="I20" s="1"/>
  <c r="K20" s="1"/>
  <c r="M18"/>
  <c r="N18" s="1"/>
  <c r="H18" s="1"/>
  <c r="I18" s="1"/>
  <c r="K18" s="1"/>
  <c r="M17"/>
  <c r="N17" s="1"/>
  <c r="H17" s="1"/>
  <c r="I17" s="1"/>
  <c r="K17" s="1"/>
  <c r="H222"/>
  <c r="I222" s="1"/>
  <c r="K222" s="1"/>
  <c r="H175"/>
  <c r="I175" s="1"/>
  <c r="K175" s="1"/>
  <c r="H113"/>
  <c r="I113" s="1"/>
  <c r="K113" s="1"/>
  <c r="M16"/>
  <c r="N16" s="1"/>
  <c r="H16" s="1"/>
  <c r="I16" s="1"/>
  <c r="K16" s="1"/>
  <c r="M15"/>
  <c r="M13"/>
  <c r="L83" i="2"/>
  <c r="K83" s="1"/>
  <c r="H83" s="1"/>
  <c r="I83" s="1"/>
  <c r="L90"/>
  <c r="K90" s="1"/>
  <c r="H90" s="1"/>
  <c r="I90" s="1"/>
  <c r="M6" i="16"/>
  <c r="N6" s="1"/>
  <c r="H6" s="1"/>
  <c r="I6" s="1"/>
  <c r="K6" s="1"/>
  <c r="G30" i="17"/>
  <c r="H30" s="1"/>
  <c r="G54"/>
  <c r="H54" s="1"/>
  <c r="G40"/>
  <c r="H40" s="1"/>
  <c r="G21"/>
  <c r="H21" s="1"/>
  <c r="M4" i="16"/>
  <c r="N4" s="1"/>
  <c r="H4" s="1"/>
  <c r="I4" s="1"/>
  <c r="K4" s="1"/>
  <c r="I30" i="3"/>
  <c r="K30"/>
  <c r="H30"/>
  <c r="L30"/>
  <c r="M22" i="16"/>
  <c r="N22" s="1"/>
  <c r="H22" s="1"/>
  <c r="I22" s="1"/>
  <c r="K22" s="1"/>
  <c r="G119" i="17" l="1"/>
  <c r="H119" s="1"/>
  <c r="K18" i="16"/>
  <c r="M18"/>
  <c r="N18" s="1"/>
  <c r="H18" s="1"/>
  <c r="I18" s="1"/>
  <c r="K19"/>
  <c r="M19"/>
  <c r="N19" s="1"/>
  <c r="H19" s="1"/>
  <c r="I19" s="1"/>
  <c r="G107" i="17"/>
  <c r="H107" s="1"/>
  <c r="G106"/>
  <c r="H106" s="1"/>
  <c r="G115"/>
  <c r="H115" s="1"/>
  <c r="G110"/>
  <c r="H110" s="1"/>
  <c r="K83" i="3" l="1"/>
  <c r="H83" s="1"/>
  <c r="I83" s="1"/>
  <c r="L83"/>
  <c r="N15" i="1"/>
  <c r="H15" s="1"/>
  <c r="G70" i="17"/>
  <c r="H70" s="1"/>
  <c r="I33" i="3"/>
  <c r="K33"/>
  <c r="H33" s="1"/>
  <c r="L33"/>
  <c r="K46"/>
  <c r="H46" s="1"/>
  <c r="I46" s="1"/>
  <c r="L46"/>
  <c r="L48"/>
  <c r="K48" s="1"/>
  <c r="H48" s="1"/>
  <c r="I48" s="1"/>
  <c r="L70"/>
  <c r="K70" s="1"/>
  <c r="H70" s="1"/>
  <c r="I70" s="1"/>
  <c r="L73"/>
  <c r="K73" s="1"/>
  <c r="H73" s="1"/>
  <c r="I73" s="1"/>
  <c r="G97" i="17"/>
  <c r="H97" s="1"/>
  <c r="G129"/>
  <c r="H129" s="1"/>
  <c r="L86" i="3"/>
  <c r="K86" s="1"/>
  <c r="H86" s="1"/>
  <c r="I86" s="1"/>
  <c r="L13"/>
  <c r="K13" s="1"/>
  <c r="H13" s="1"/>
  <c r="I13" s="1"/>
  <c r="G101" i="17"/>
  <c r="H101" s="1"/>
  <c r="L18" i="2"/>
  <c r="K18" s="1"/>
  <c r="H18" s="1"/>
  <c r="I18" s="1"/>
  <c r="L19"/>
  <c r="K19" s="1"/>
  <c r="H19" s="1"/>
  <c r="I19" s="1"/>
  <c r="G58" i="17"/>
  <c r="H58" s="1"/>
  <c r="L62" i="2"/>
  <c r="K62" s="1"/>
  <c r="H62" s="1"/>
  <c r="I62" s="1"/>
  <c r="G32" i="17"/>
  <c r="H32" s="1"/>
  <c r="G124"/>
  <c r="H124" s="1"/>
  <c r="L47" i="2"/>
  <c r="K47" s="1"/>
  <c r="H47" s="1"/>
  <c r="I47" s="1"/>
  <c r="G5" i="17"/>
  <c r="H5" s="1"/>
  <c r="G11"/>
  <c r="H11" s="1"/>
  <c r="G3"/>
  <c r="H3" s="1"/>
  <c r="G2"/>
  <c r="H2" s="1"/>
  <c r="L45" i="2" l="1"/>
  <c r="K45" s="1"/>
  <c r="H45" s="1"/>
  <c r="I45" s="1"/>
  <c r="L35"/>
  <c r="K35" s="1"/>
  <c r="H35" s="1"/>
  <c r="I35" s="1"/>
  <c r="L34"/>
  <c r="K34" s="1"/>
  <c r="H34" s="1"/>
  <c r="I34" s="1"/>
  <c r="L59"/>
  <c r="K59" s="1"/>
  <c r="H59" s="1"/>
  <c r="I59" s="1"/>
  <c r="L44"/>
  <c r="K44" s="1"/>
  <c r="H44" s="1"/>
  <c r="I44" s="1"/>
  <c r="G8" i="17" l="1"/>
  <c r="H8" s="1"/>
  <c r="G69" l="1"/>
  <c r="H69" s="1"/>
  <c r="G91"/>
  <c r="H91" s="1"/>
  <c r="G90"/>
  <c r="H90" s="1"/>
  <c r="L5" i="2"/>
  <c r="K5" s="1"/>
  <c r="H5" s="1"/>
  <c r="I5" s="1"/>
  <c r="L6"/>
  <c r="K6" s="1"/>
  <c r="H6" s="1"/>
  <c r="I6" s="1"/>
  <c r="L37"/>
  <c r="K37" s="1"/>
  <c r="H37" s="1"/>
  <c r="I37" s="1"/>
  <c r="L41"/>
  <c r="K41" s="1"/>
  <c r="H41" s="1"/>
  <c r="I41" s="1"/>
  <c r="L38"/>
  <c r="K38" s="1"/>
  <c r="H38" s="1"/>
  <c r="I38" s="1"/>
  <c r="M15" i="16"/>
  <c r="N15" s="1"/>
  <c r="H15" s="1"/>
  <c r="I15" s="1"/>
  <c r="K15" s="1"/>
  <c r="L76" i="3"/>
  <c r="K76" s="1"/>
  <c r="H76" s="1"/>
  <c r="I76" s="1"/>
  <c r="L81"/>
  <c r="K81" s="1"/>
  <c r="H81" s="1"/>
  <c r="I81" s="1"/>
  <c r="M12" i="16"/>
  <c r="N12" s="1"/>
  <c r="H12" s="1"/>
  <c r="I12" s="1"/>
  <c r="K12" s="1"/>
  <c r="M32"/>
  <c r="N32" s="1"/>
  <c r="H32" s="1"/>
  <c r="I32" s="1"/>
  <c r="K32" s="1"/>
  <c r="M25"/>
  <c r="N25" s="1"/>
  <c r="H25" s="1"/>
  <c r="I25" s="1"/>
  <c r="K25" s="1"/>
  <c r="M24"/>
  <c r="N24" s="1"/>
  <c r="H24" s="1"/>
  <c r="I24" s="1"/>
  <c r="K24" s="1"/>
  <c r="M20"/>
  <c r="N20" s="1"/>
  <c r="H20" s="1"/>
  <c r="I20" s="1"/>
  <c r="K20" s="1"/>
  <c r="M14"/>
  <c r="N14" s="1"/>
  <c r="H14" s="1"/>
  <c r="I14" s="1"/>
  <c r="K14" s="1"/>
  <c r="G88" i="17"/>
  <c r="H88" s="1"/>
  <c r="G87"/>
  <c r="H87" s="1"/>
  <c r="L21" i="2"/>
  <c r="K21" s="1"/>
  <c r="H21" s="1"/>
  <c r="I21" s="1"/>
  <c r="G17" i="17"/>
  <c r="H17" s="1"/>
  <c r="G20"/>
  <c r="H20" s="1"/>
  <c r="G53"/>
  <c r="H53" s="1"/>
  <c r="G52"/>
  <c r="H52" s="1"/>
  <c r="L34" i="3"/>
  <c r="K34" s="1"/>
  <c r="H34" s="1"/>
  <c r="I34" s="1"/>
  <c r="L49" i="2"/>
  <c r="K49" s="1"/>
  <c r="H49" s="1"/>
  <c r="I49" s="1"/>
  <c r="G113" i="17"/>
  <c r="H113" s="1"/>
  <c r="L77" i="3"/>
  <c r="K77" s="1"/>
  <c r="H77" s="1"/>
  <c r="I77" s="1"/>
  <c r="G14" i="17"/>
  <c r="H14" s="1"/>
  <c r="L48" i="2"/>
  <c r="K48" s="1"/>
  <c r="H48" s="1"/>
  <c r="I48" s="1"/>
  <c r="L73"/>
  <c r="K73" s="1"/>
  <c r="H73" s="1"/>
  <c r="I73" s="1"/>
  <c r="G13" i="17"/>
  <c r="H13" s="1"/>
  <c r="L15" i="3"/>
  <c r="K15" s="1"/>
  <c r="H15" s="1"/>
  <c r="I15" s="1"/>
  <c r="L10"/>
  <c r="K10" s="1"/>
  <c r="H10" s="1"/>
  <c r="I10" s="1"/>
  <c r="L25"/>
  <c r="K25" s="1"/>
  <c r="H25" s="1"/>
  <c r="I25" s="1"/>
  <c r="L19"/>
  <c r="K19" s="1"/>
  <c r="H19" s="1"/>
  <c r="I19" s="1"/>
  <c r="G105" i="17"/>
  <c r="H105" s="1"/>
  <c r="L65" i="3"/>
  <c r="K65" s="1"/>
  <c r="H65" s="1"/>
  <c r="I65" s="1"/>
  <c r="L68"/>
  <c r="K68" s="1"/>
  <c r="H68" s="1"/>
  <c r="I68" s="1"/>
  <c r="G48" i="17" l="1"/>
  <c r="H48" s="1"/>
  <c r="L35" i="3"/>
  <c r="K35" s="1"/>
  <c r="H35" s="1"/>
  <c r="I35" s="1"/>
  <c r="G27" i="17"/>
  <c r="H27" s="1"/>
  <c r="L4" i="2"/>
  <c r="K4" s="1"/>
  <c r="H4" s="1"/>
  <c r="I4" s="1"/>
  <c r="G93" i="17"/>
  <c r="H93" s="1"/>
  <c r="G104"/>
  <c r="H104" s="1"/>
  <c r="M29" i="16"/>
  <c r="N29" s="1"/>
  <c r="H29" s="1"/>
  <c r="I29" s="1"/>
  <c r="K29" s="1"/>
  <c r="M30"/>
  <c r="G75" i="17"/>
  <c r="H75" s="1"/>
  <c r="G72"/>
  <c r="H72" s="1"/>
  <c r="G59"/>
  <c r="H59" s="1"/>
  <c r="G44"/>
  <c r="H44" s="1"/>
  <c r="G39"/>
  <c r="H39" s="1"/>
  <c r="G37"/>
  <c r="H37" s="1"/>
  <c r="G29"/>
  <c r="H29" s="1"/>
  <c r="G28"/>
  <c r="H28" s="1"/>
  <c r="G26"/>
  <c r="H26" s="1"/>
  <c r="G25"/>
  <c r="H25" s="1"/>
  <c r="G24"/>
  <c r="H24" s="1"/>
  <c r="G19"/>
  <c r="H19" s="1"/>
  <c r="G18"/>
  <c r="H18" s="1"/>
  <c r="G12"/>
  <c r="H12" s="1"/>
  <c r="L26" i="3"/>
  <c r="K26" s="1"/>
  <c r="H26" s="1"/>
  <c r="I26" s="1"/>
  <c r="L16"/>
  <c r="K16" s="1"/>
  <c r="H16" s="1"/>
  <c r="I16" s="1"/>
  <c r="G103" i="17"/>
  <c r="H103" s="1"/>
  <c r="G82"/>
  <c r="H82" s="1"/>
  <c r="G62"/>
  <c r="H62" s="1"/>
  <c r="G61"/>
  <c r="H61" s="1"/>
  <c r="M26" i="16"/>
  <c r="N26" s="1"/>
  <c r="H26" s="1"/>
  <c r="I26" s="1"/>
  <c r="K26" s="1"/>
  <c r="M9"/>
  <c r="N9" s="1"/>
  <c r="H9" s="1"/>
  <c r="I9" s="1"/>
  <c r="K9" s="1"/>
  <c r="M8"/>
  <c r="N8" s="1"/>
  <c r="H8" s="1"/>
  <c r="I8" s="1"/>
  <c r="K8" s="1"/>
  <c r="L3" i="2"/>
  <c r="K3" s="1"/>
  <c r="H3" s="1"/>
  <c r="I3" s="1"/>
  <c r="G80" i="17"/>
  <c r="H80" s="1"/>
  <c r="G73"/>
  <c r="H73" s="1"/>
  <c r="G86"/>
  <c r="H86" s="1"/>
  <c r="L9" i="2"/>
  <c r="K9" s="1"/>
  <c r="H9" s="1"/>
  <c r="I9" s="1"/>
  <c r="L8"/>
  <c r="K8" s="1"/>
  <c r="H8" s="1"/>
  <c r="I8" s="1"/>
  <c r="L7"/>
  <c r="K7" s="1"/>
  <c r="H7" s="1"/>
  <c r="I7" s="1"/>
  <c r="L43"/>
  <c r="K43" s="1"/>
  <c r="H43" s="1"/>
  <c r="I43" s="1"/>
  <c r="L42"/>
  <c r="K42" s="1"/>
  <c r="H42" s="1"/>
  <c r="I42" s="1"/>
  <c r="L40"/>
  <c r="K40" s="1"/>
  <c r="H40" s="1"/>
  <c r="I40" s="1"/>
  <c r="L39"/>
  <c r="K39" s="1"/>
  <c r="H39" s="1"/>
  <c r="I39" s="1"/>
  <c r="L36"/>
  <c r="K36" s="1"/>
  <c r="H36" s="1"/>
  <c r="I36" s="1"/>
  <c r="L17"/>
  <c r="K17" s="1"/>
  <c r="H17" s="1"/>
  <c r="I17" s="1"/>
  <c r="L27"/>
  <c r="K27" s="1"/>
  <c r="H27" s="1"/>
  <c r="I27" s="1"/>
  <c r="G99" i="17"/>
  <c r="H99" s="1"/>
  <c r="G100"/>
  <c r="H100" s="1"/>
  <c r="L66" i="2"/>
  <c r="K66" s="1"/>
  <c r="H66" s="1"/>
  <c r="I66" s="1"/>
  <c r="G98" i="17"/>
  <c r="H98" s="1"/>
  <c r="G79"/>
  <c r="H79" s="1"/>
  <c r="L16" i="2"/>
  <c r="K16" s="1"/>
  <c r="H16" s="1"/>
  <c r="I16" s="1"/>
  <c r="G76" i="17"/>
  <c r="H76" s="1"/>
  <c r="L78" i="2"/>
  <c r="K78" s="1"/>
  <c r="H78" s="1"/>
  <c r="I78" s="1"/>
  <c r="L26"/>
  <c r="K26" s="1"/>
  <c r="H26" s="1"/>
  <c r="I26" s="1"/>
  <c r="L25"/>
  <c r="K25" s="1"/>
  <c r="H25" s="1"/>
  <c r="I25" s="1"/>
  <c r="L13"/>
  <c r="K13" s="1"/>
  <c r="H13" s="1"/>
  <c r="I13" s="1"/>
  <c r="G126" i="17"/>
  <c r="H126" s="1"/>
  <c r="G4"/>
  <c r="H4" s="1"/>
  <c r="G68"/>
  <c r="H68" s="1"/>
  <c r="L75" i="3"/>
  <c r="K75" s="1"/>
  <c r="H75" s="1"/>
  <c r="I75" s="1"/>
  <c r="L52"/>
  <c r="K52" s="1"/>
  <c r="H52" s="1"/>
  <c r="I52" s="1"/>
  <c r="L51"/>
  <c r="K51" s="1"/>
  <c r="H51" s="1"/>
  <c r="I51" s="1"/>
  <c r="L50"/>
  <c r="K50" s="1"/>
  <c r="H50" s="1"/>
  <c r="I50" s="1"/>
  <c r="L49"/>
  <c r="K49" s="1"/>
  <c r="H49" s="1"/>
  <c r="I49" s="1"/>
  <c r="L8"/>
  <c r="K8" s="1"/>
  <c r="H8" s="1"/>
  <c r="I8" s="1"/>
  <c r="L7"/>
  <c r="K7" s="1"/>
  <c r="H7" s="1"/>
  <c r="I7" s="1"/>
  <c r="N13" i="1"/>
  <c r="H13" s="1"/>
  <c r="L31" i="3"/>
  <c r="K31" s="1"/>
  <c r="H31" s="1"/>
  <c r="I31" s="1"/>
  <c r="I15" i="1" l="1"/>
  <c r="K15" s="1"/>
  <c r="M108" i="17"/>
  <c r="L104"/>
  <c r="M103" s="1"/>
  <c r="L86"/>
  <c r="M81" s="1"/>
  <c r="M96" s="1"/>
  <c r="M109" l="1"/>
  <c r="L63"/>
  <c r="M62" s="1"/>
  <c r="M73" s="1"/>
  <c r="L19"/>
  <c r="M19" s="1"/>
  <c r="M60" s="1"/>
  <c r="L78" i="3"/>
  <c r="K78" s="1"/>
  <c r="H78" s="1"/>
  <c r="I78" s="1"/>
  <c r="L58"/>
  <c r="K58" s="1"/>
  <c r="H58" s="1"/>
  <c r="I58" s="1"/>
  <c r="M33" i="16"/>
  <c r="N33" s="1"/>
  <c r="H33" s="1"/>
  <c r="I33" s="1"/>
  <c r="K33" s="1"/>
  <c r="L3" i="3"/>
  <c r="K3" s="1"/>
  <c r="H3" s="1"/>
  <c r="I3" s="1"/>
  <c r="L55"/>
  <c r="K55" s="1"/>
  <c r="H55" s="1"/>
  <c r="I55" s="1"/>
  <c r="L14" i="2"/>
  <c r="K14" s="1"/>
  <c r="H14" s="1"/>
  <c r="I14" s="1"/>
  <c r="L67" i="3"/>
  <c r="K67" s="1"/>
  <c r="H67" s="1"/>
  <c r="I67" s="1"/>
  <c r="L84"/>
  <c r="K84" s="1"/>
  <c r="H84" s="1"/>
  <c r="I84" s="1"/>
  <c r="L72" i="2"/>
  <c r="K72" s="1"/>
  <c r="H72" s="1"/>
  <c r="I72" s="1"/>
  <c r="L6" i="3"/>
  <c r="K6" s="1"/>
  <c r="H6" s="1"/>
  <c r="I6" s="1"/>
  <c r="L69"/>
  <c r="K69" s="1"/>
  <c r="H69" s="1"/>
  <c r="I69" s="1"/>
  <c r="L71"/>
  <c r="K71" s="1"/>
  <c r="H71" s="1"/>
  <c r="I71" s="1"/>
  <c r="L41"/>
  <c r="K41" s="1"/>
  <c r="H41" s="1"/>
  <c r="I41" s="1"/>
  <c r="L79" i="2"/>
  <c r="K79" s="1"/>
  <c r="H79" s="1"/>
  <c r="I79" s="1"/>
  <c r="L43" i="3"/>
  <c r="K43" s="1"/>
  <c r="H43" s="1"/>
  <c r="I43" s="1"/>
  <c r="L40"/>
  <c r="K40" s="1"/>
  <c r="H40" s="1"/>
  <c r="I40" s="1"/>
  <c r="G66" i="17"/>
  <c r="H66" s="1"/>
  <c r="G78"/>
  <c r="H78" s="1"/>
  <c r="M3" i="16"/>
  <c r="N3" s="1"/>
  <c r="H3" s="1"/>
  <c r="I3" s="1"/>
  <c r="K3" s="1"/>
  <c r="M11"/>
  <c r="N11" s="1"/>
  <c r="H11" s="1"/>
  <c r="I11" s="1"/>
  <c r="K11" s="1"/>
  <c r="M16"/>
  <c r="N16" s="1"/>
  <c r="H16" s="1"/>
  <c r="I16" s="1"/>
  <c r="K16" s="1"/>
  <c r="G77" i="17"/>
  <c r="H77" s="1"/>
  <c r="G118"/>
  <c r="H118" s="1"/>
  <c r="L57" i="3"/>
  <c r="K57" s="1"/>
  <c r="H57" s="1"/>
  <c r="I57" s="1"/>
  <c r="I14" i="13"/>
  <c r="H14"/>
  <c r="D14"/>
  <c r="C14"/>
  <c r="C2"/>
  <c r="M2" s="1"/>
  <c r="N2" s="1"/>
  <c r="H2" s="1"/>
  <c r="I2" s="1"/>
  <c r="K2" s="1"/>
  <c r="Q2"/>
  <c r="P2"/>
  <c r="D2"/>
  <c r="D15"/>
  <c r="Q15"/>
  <c r="C15"/>
  <c r="M15" s="1"/>
  <c r="N15" s="1"/>
  <c r="H15" s="1"/>
  <c r="I15" s="1"/>
  <c r="K15" s="1"/>
  <c r="P15"/>
  <c r="Q11"/>
  <c r="P11"/>
  <c r="D11"/>
  <c r="C11"/>
  <c r="D20"/>
  <c r="Q20"/>
  <c r="C20"/>
  <c r="M20" s="1"/>
  <c r="N20" s="1"/>
  <c r="H20" s="1"/>
  <c r="I20" s="1"/>
  <c r="K20" s="1"/>
  <c r="P20"/>
  <c r="D26"/>
  <c r="M26"/>
  <c r="N26" s="1"/>
  <c r="H26" s="1"/>
  <c r="I26" s="1"/>
  <c r="K26" s="1"/>
  <c r="C26"/>
  <c r="D22"/>
  <c r="C22"/>
  <c r="M22" s="1"/>
  <c r="N22" s="1"/>
  <c r="H22" s="1"/>
  <c r="I22" s="1"/>
  <c r="K22" s="1"/>
  <c r="D21"/>
  <c r="Q21"/>
  <c r="C21"/>
  <c r="P21"/>
  <c r="D25"/>
  <c r="C25"/>
  <c r="M25" s="1"/>
  <c r="N25" s="1"/>
  <c r="H25" s="1"/>
  <c r="I25" s="1"/>
  <c r="K25" s="1"/>
  <c r="C24"/>
  <c r="D19"/>
  <c r="Q19"/>
  <c r="C19"/>
  <c r="M19" s="1"/>
  <c r="N19" s="1"/>
  <c r="H19" s="1"/>
  <c r="I19" s="1"/>
  <c r="K19" s="1"/>
  <c r="P19"/>
  <c r="L20" i="3"/>
  <c r="K20" s="1"/>
  <c r="H20" s="1"/>
  <c r="I20" s="1"/>
  <c r="D24" i="13"/>
  <c r="Q24"/>
  <c r="P24"/>
  <c r="D16"/>
  <c r="Q16"/>
  <c r="C16"/>
  <c r="P16"/>
  <c r="D17"/>
  <c r="Q17"/>
  <c r="C17"/>
  <c r="M17" s="1"/>
  <c r="N17" s="1"/>
  <c r="H17" s="1"/>
  <c r="I17" s="1"/>
  <c r="K17" s="1"/>
  <c r="P17"/>
  <c r="L14" i="3"/>
  <c r="K14" s="1"/>
  <c r="H14" s="1"/>
  <c r="I14" s="1"/>
  <c r="M16" i="13" l="1"/>
  <c r="N16" s="1"/>
  <c r="H16" s="1"/>
  <c r="I16" s="1"/>
  <c r="K16" s="1"/>
  <c r="M24"/>
  <c r="M21"/>
  <c r="N21" s="1"/>
  <c r="H21" s="1"/>
  <c r="I21" s="1"/>
  <c r="K21" s="1"/>
  <c r="M11"/>
  <c r="N11" s="1"/>
  <c r="H11" s="1"/>
  <c r="I11" s="1"/>
  <c r="K11" s="1"/>
  <c r="M34" i="16"/>
  <c r="N34" s="1"/>
  <c r="H34" s="1"/>
  <c r="I34" s="1"/>
  <c r="K34" s="1"/>
  <c r="M27"/>
  <c r="N27" s="1"/>
  <c r="H27" s="1"/>
  <c r="I27" s="1"/>
  <c r="K27" s="1"/>
  <c r="N41"/>
  <c r="N42"/>
  <c r="N43"/>
  <c r="M35"/>
  <c r="N35" s="1"/>
  <c r="H35" s="1"/>
  <c r="I35" s="1"/>
  <c r="K35" s="1"/>
  <c r="M36"/>
  <c r="N36" s="1"/>
  <c r="M37"/>
  <c r="N37" s="1"/>
  <c r="M38"/>
  <c r="N38" s="1"/>
  <c r="M39"/>
  <c r="N39" s="1"/>
  <c r="M40"/>
  <c r="N40" s="1"/>
  <c r="I36"/>
  <c r="K36" s="1"/>
  <c r="I37"/>
  <c r="K37" s="1"/>
  <c r="I38"/>
  <c r="K38" s="1"/>
  <c r="I39"/>
  <c r="K39" s="1"/>
  <c r="I40"/>
  <c r="K40" s="1"/>
  <c r="I41"/>
  <c r="K41" s="1"/>
  <c r="I42"/>
  <c r="K42" s="1"/>
  <c r="Q18" i="13"/>
  <c r="P18"/>
  <c r="D18"/>
  <c r="C18"/>
  <c r="D12"/>
  <c r="C12"/>
  <c r="Q12"/>
  <c r="P12"/>
  <c r="M12"/>
  <c r="N12" s="1"/>
  <c r="H12" s="1"/>
  <c r="I12" s="1"/>
  <c r="K12" s="1"/>
  <c r="Q10"/>
  <c r="P10"/>
  <c r="D10"/>
  <c r="C10"/>
  <c r="C2" i="14"/>
  <c r="K2" s="1"/>
  <c r="J2" s="1"/>
  <c r="G2" s="1"/>
  <c r="H2" s="1"/>
  <c r="Q7" i="13"/>
  <c r="P7"/>
  <c r="D7"/>
  <c r="C7"/>
  <c r="N24" l="1"/>
  <c r="H24" s="1"/>
  <c r="I24" s="1"/>
  <c r="K24" s="1"/>
  <c r="M18"/>
  <c r="N18" s="1"/>
  <c r="H18" s="1"/>
  <c r="I18" s="1"/>
  <c r="K18" s="1"/>
  <c r="M10"/>
  <c r="N10" s="1"/>
  <c r="H10" s="1"/>
  <c r="I10" s="1"/>
  <c r="K10" s="1"/>
  <c r="M7"/>
  <c r="N7" s="1"/>
  <c r="H7" s="1"/>
  <c r="I7" s="1"/>
  <c r="K7" s="1"/>
  <c r="Q13" l="1"/>
  <c r="P13"/>
  <c r="D13"/>
  <c r="C13"/>
  <c r="Q8"/>
  <c r="P8"/>
  <c r="D8"/>
  <c r="C8"/>
  <c r="C4" i="14"/>
  <c r="K4" s="1"/>
  <c r="J4" s="1"/>
  <c r="G4" s="1"/>
  <c r="H4" s="1"/>
  <c r="Q23" i="13"/>
  <c r="P23"/>
  <c r="D23"/>
  <c r="C23"/>
  <c r="C3" i="14"/>
  <c r="K3" s="1"/>
  <c r="J3" s="1"/>
  <c r="G3" s="1"/>
  <c r="H3" s="1"/>
  <c r="Q5" i="13"/>
  <c r="P5"/>
  <c r="D5"/>
  <c r="C5"/>
  <c r="Q4"/>
  <c r="P4"/>
  <c r="D4"/>
  <c r="C4"/>
  <c r="Q3"/>
  <c r="P3"/>
  <c r="D3"/>
  <c r="C3"/>
  <c r="D9"/>
  <c r="C9"/>
  <c r="P9"/>
  <c r="Q9"/>
  <c r="P25"/>
  <c r="Q25"/>
  <c r="P26"/>
  <c r="Q26"/>
  <c r="P27"/>
  <c r="Q27"/>
  <c r="P28"/>
  <c r="Q28"/>
  <c r="P29"/>
  <c r="Q29"/>
  <c r="Q6"/>
  <c r="P6"/>
  <c r="M5" l="1"/>
  <c r="N5" s="1"/>
  <c r="H5" s="1"/>
  <c r="I5" s="1"/>
  <c r="K5" s="1"/>
  <c r="M13"/>
  <c r="N13" s="1"/>
  <c r="H13" s="1"/>
  <c r="I13" s="1"/>
  <c r="K13" s="1"/>
  <c r="M3"/>
  <c r="N3" s="1"/>
  <c r="H3" s="1"/>
  <c r="I3" s="1"/>
  <c r="K3" s="1"/>
  <c r="M8"/>
  <c r="N8" s="1"/>
  <c r="H8" s="1"/>
  <c r="I8" s="1"/>
  <c r="K8" s="1"/>
  <c r="M9"/>
  <c r="N9" s="1"/>
  <c r="H9" s="1"/>
  <c r="I9" s="1"/>
  <c r="K9" s="1"/>
  <c r="M4"/>
  <c r="N4" s="1"/>
  <c r="H4" s="1"/>
  <c r="I4" s="1"/>
  <c r="K4" s="1"/>
  <c r="M23"/>
  <c r="N23" s="1"/>
  <c r="H23" s="1"/>
  <c r="I23" s="1"/>
  <c r="K23" s="1"/>
  <c r="L56" i="3" l="1"/>
  <c r="K56" s="1"/>
  <c r="H56" s="1"/>
  <c r="I56" s="1"/>
  <c r="L23"/>
  <c r="K23" s="1"/>
  <c r="H23" s="1"/>
  <c r="I23" s="1"/>
  <c r="G117" i="17"/>
  <c r="H117" s="1"/>
  <c r="L82" i="2"/>
  <c r="K82" s="1"/>
  <c r="H82" s="1"/>
  <c r="I82" s="1"/>
  <c r="L81"/>
  <c r="K81" s="1"/>
  <c r="H81" s="1"/>
  <c r="I81" s="1"/>
  <c r="M31" i="16"/>
  <c r="N31" s="1"/>
  <c r="G63" i="17"/>
  <c r="H63" s="1"/>
  <c r="G64"/>
  <c r="H64" s="1"/>
  <c r="G65"/>
  <c r="H65" s="1"/>
  <c r="G67"/>
  <c r="H67" s="1"/>
  <c r="G81"/>
  <c r="H81" s="1"/>
  <c r="G94"/>
  <c r="H94" s="1"/>
  <c r="G95"/>
  <c r="H95" s="1"/>
  <c r="G96"/>
  <c r="H96" s="1"/>
  <c r="G60"/>
  <c r="H60" s="1"/>
  <c r="L29" i="2"/>
  <c r="K29" s="1"/>
  <c r="L22" i="3"/>
  <c r="K22" s="1"/>
  <c r="H22" s="1"/>
  <c r="I22" s="1"/>
  <c r="L67" i="2"/>
  <c r="K67" s="1"/>
  <c r="H67" s="1"/>
  <c r="I67" s="1"/>
  <c r="L65"/>
  <c r="K65" s="1"/>
  <c r="H65" s="1"/>
  <c r="I65" s="1"/>
  <c r="G109" i="17"/>
  <c r="H109" s="1"/>
  <c r="G108"/>
  <c r="H108" s="1"/>
  <c r="L72" i="3"/>
  <c r="K72" s="1"/>
  <c r="H72" s="1"/>
  <c r="I72" s="1"/>
  <c r="L60" i="2"/>
  <c r="K60" s="1"/>
  <c r="H60" s="1"/>
  <c r="I60" s="1"/>
  <c r="G123" i="17"/>
  <c r="H123" s="1"/>
  <c r="L59" i="3"/>
  <c r="K59" s="1"/>
  <c r="H59" s="1"/>
  <c r="I59" s="1"/>
  <c r="K79"/>
  <c r="H79" s="1"/>
  <c r="I79" s="1"/>
  <c r="L79"/>
  <c r="G102" i="17"/>
  <c r="H102" s="1"/>
  <c r="L9" i="3"/>
  <c r="K9" s="1"/>
  <c r="H9" s="1"/>
  <c r="I9" s="1"/>
  <c r="N30" i="16"/>
  <c r="H30" s="1"/>
  <c r="L54" i="3"/>
  <c r="K54" s="1"/>
  <c r="H54" s="1"/>
  <c r="I54" s="1"/>
  <c r="L10" i="2"/>
  <c r="K10" s="1"/>
  <c r="H10" s="1"/>
  <c r="I10" s="1"/>
  <c r="L2"/>
  <c r="K2" s="1"/>
  <c r="H2" s="1"/>
  <c r="I2" s="1"/>
  <c r="D6" i="13"/>
  <c r="M6" s="1"/>
  <c r="N6" s="1"/>
  <c r="H6" s="1"/>
  <c r="I6" s="1"/>
  <c r="K6" s="1"/>
  <c r="C6"/>
  <c r="H29" i="2" l="1"/>
  <c r="I29" s="1"/>
  <c r="H31" i="16"/>
  <c r="I31" s="1"/>
  <c r="K31" s="1"/>
  <c r="I30"/>
  <c r="K30" s="1"/>
  <c r="L4" i="3"/>
  <c r="K4" s="1"/>
  <c r="H4" s="1"/>
  <c r="I4" s="1"/>
  <c r="L38"/>
  <c r="K38" s="1"/>
  <c r="H38" s="1"/>
  <c r="I38" s="1"/>
  <c r="L44"/>
  <c r="K44" s="1"/>
  <c r="H44" s="1"/>
  <c r="I44" s="1"/>
  <c r="L55" i="2"/>
  <c r="K55" s="1"/>
  <c r="H55" s="1"/>
  <c r="I55" s="1"/>
  <c r="L29" i="3"/>
  <c r="K29" s="1"/>
  <c r="H29" s="1"/>
  <c r="I29" s="1"/>
  <c r="L28"/>
  <c r="K28" s="1"/>
  <c r="H28" s="1"/>
  <c r="I28" s="1"/>
  <c r="L11"/>
  <c r="K11" s="1"/>
  <c r="H11" s="1"/>
  <c r="I11" s="1"/>
  <c r="L76" i="2"/>
  <c r="K76" s="1"/>
  <c r="H76" s="1"/>
  <c r="I76" s="1"/>
  <c r="L12" i="3"/>
  <c r="K12" s="1"/>
  <c r="H12" s="1"/>
  <c r="I12" s="1"/>
  <c r="L52" i="2"/>
  <c r="K52" s="1"/>
  <c r="H52" s="1"/>
  <c r="I52" s="1"/>
  <c r="L36" i="3"/>
  <c r="K36" s="1"/>
  <c r="H36" s="1"/>
  <c r="I36" s="1"/>
  <c r="L61"/>
  <c r="K61" s="1"/>
  <c r="H61" s="1"/>
  <c r="I61" s="1"/>
  <c r="L80" i="2"/>
  <c r="K80" s="1"/>
  <c r="H80" s="1"/>
  <c r="I80" s="1"/>
  <c r="L63" i="3"/>
  <c r="K63" s="1"/>
  <c r="H63" s="1"/>
  <c r="I63" s="1"/>
  <c r="L77" i="2"/>
  <c r="K77" s="1"/>
  <c r="H77" s="1"/>
  <c r="I77" s="1"/>
  <c r="L63"/>
  <c r="K63" s="1"/>
  <c r="H63" s="1"/>
  <c r="I63" s="1"/>
  <c r="L87" i="3"/>
  <c r="K87" s="1"/>
  <c r="H87" s="1"/>
  <c r="I87" s="1"/>
  <c r="L82"/>
  <c r="K82" s="1"/>
  <c r="H82" s="1"/>
  <c r="I82" s="1"/>
  <c r="L39"/>
  <c r="K39" s="1"/>
  <c r="H39" s="1"/>
  <c r="I39" s="1"/>
  <c r="L58" i="2"/>
  <c r="K58" s="1"/>
  <c r="H58" s="1"/>
  <c r="I58" s="1"/>
  <c r="L45" i="3"/>
  <c r="K45" s="1"/>
  <c r="H45" s="1"/>
  <c r="I45" s="1"/>
  <c r="L47"/>
  <c r="K47" s="1"/>
  <c r="H47" s="1"/>
  <c r="I47" s="1"/>
  <c r="L37"/>
  <c r="K37" s="1"/>
  <c r="H37" s="1"/>
  <c r="I37" s="1"/>
  <c r="L66"/>
  <c r="K66" s="1"/>
  <c r="H66" s="1"/>
  <c r="I66" s="1"/>
  <c r="L64"/>
  <c r="K64" s="1"/>
  <c r="H64" s="1"/>
  <c r="I64" s="1"/>
  <c r="L70" i="2" l="1"/>
  <c r="K70" s="1"/>
  <c r="H70" s="1"/>
  <c r="I70" s="1"/>
  <c r="L69"/>
  <c r="K69" s="1"/>
  <c r="H69" s="1"/>
  <c r="I69" s="1"/>
  <c r="L71"/>
  <c r="K71" s="1"/>
  <c r="H71" s="1"/>
  <c r="I71" s="1"/>
  <c r="L51"/>
  <c r="K51" s="1"/>
  <c r="H51" s="1"/>
  <c r="I51" s="1"/>
  <c r="L89"/>
  <c r="K89" s="1"/>
  <c r="H89" s="1"/>
  <c r="I89" s="1"/>
  <c r="L21" i="3"/>
  <c r="K21" s="1"/>
  <c r="H21" s="1"/>
  <c r="I21" s="1"/>
  <c r="L80"/>
  <c r="K80" s="1"/>
  <c r="H80" s="1"/>
  <c r="I80" s="1"/>
  <c r="L5"/>
  <c r="K5" s="1"/>
  <c r="H5" s="1"/>
  <c r="I5" s="1"/>
  <c r="L6" i="5"/>
  <c r="K6" s="1"/>
  <c r="H6" s="1"/>
  <c r="I6" s="1"/>
  <c r="L5"/>
  <c r="K5" s="1"/>
  <c r="H5" s="1"/>
  <c r="I5" s="1"/>
  <c r="L4"/>
  <c r="K4" s="1"/>
  <c r="H4" s="1"/>
  <c r="I4" s="1"/>
  <c r="L3"/>
  <c r="K3" s="1"/>
  <c r="H3" s="1"/>
  <c r="I3" s="1"/>
  <c r="L2"/>
  <c r="K2" s="1"/>
  <c r="H2" s="1"/>
  <c r="I2" s="1"/>
  <c r="L27" i="3"/>
  <c r="K27" s="1"/>
  <c r="H27" s="1"/>
  <c r="I27" s="1"/>
  <c r="L2"/>
  <c r="K2" s="1"/>
  <c r="H2" s="1"/>
  <c r="I2" s="1"/>
  <c r="L18"/>
  <c r="K18" s="1"/>
  <c r="H18" s="1"/>
  <c r="I18" s="1"/>
  <c r="L24"/>
  <c r="K24" s="1"/>
  <c r="H24" s="1"/>
  <c r="I24" s="1"/>
  <c r="L42"/>
  <c r="K42" s="1"/>
  <c r="H42" s="1"/>
  <c r="I42" s="1"/>
  <c r="L62"/>
  <c r="K62" s="1"/>
  <c r="H62" s="1"/>
  <c r="I62" s="1"/>
  <c r="L60"/>
  <c r="K60" s="1"/>
  <c r="H60" s="1"/>
  <c r="I60" s="1"/>
  <c r="L74"/>
  <c r="K74" s="1"/>
  <c r="H74" s="1"/>
  <c r="I74" s="1"/>
  <c r="L85"/>
  <c r="K85" s="1"/>
  <c r="H85" s="1"/>
  <c r="I85" s="1"/>
  <c r="L74" i="2"/>
  <c r="K74" s="1"/>
  <c r="H74" s="1"/>
  <c r="I74" s="1"/>
  <c r="L75"/>
  <c r="K75" s="1"/>
  <c r="H75" s="1"/>
  <c r="I75" s="1"/>
  <c r="L91"/>
  <c r="K91" s="1"/>
  <c r="H91" s="1"/>
  <c r="I91" s="1"/>
  <c r="L28"/>
  <c r="K28" s="1"/>
  <c r="H28" s="1"/>
  <c r="I28" s="1"/>
  <c r="L12"/>
  <c r="K12" s="1"/>
  <c r="H12" s="1"/>
  <c r="I12" s="1"/>
  <c r="L11"/>
  <c r="K11" s="1"/>
  <c r="H11" s="1"/>
  <c r="I11" s="1"/>
  <c r="L20"/>
  <c r="K20" s="1"/>
  <c r="H20" s="1"/>
  <c r="I20" s="1"/>
  <c r="L92"/>
  <c r="K92" s="1"/>
  <c r="H92" s="1"/>
  <c r="I92" s="1"/>
  <c r="L93"/>
  <c r="K93" s="1"/>
  <c r="H93" s="1"/>
  <c r="I93" s="1"/>
  <c r="L94"/>
  <c r="K94" s="1"/>
  <c r="H94" s="1"/>
  <c r="I94" s="1"/>
  <c r="L95"/>
  <c r="K95" s="1"/>
  <c r="H95" s="1"/>
  <c r="I95" s="1"/>
  <c r="L96"/>
  <c r="K96" s="1"/>
  <c r="H96" s="1"/>
  <c r="I96" s="1"/>
  <c r="L97"/>
  <c r="K97" s="1"/>
  <c r="H97" s="1"/>
  <c r="I97" s="1"/>
  <c r="L98"/>
  <c r="K98" s="1"/>
  <c r="H98" s="1"/>
  <c r="I98" s="1"/>
  <c r="L99"/>
  <c r="K99" s="1"/>
  <c r="H99" s="1"/>
  <c r="I99" s="1"/>
  <c r="L100"/>
  <c r="K100" s="1"/>
  <c r="H100" s="1"/>
  <c r="I100" s="1"/>
  <c r="L101"/>
  <c r="K101" s="1"/>
  <c r="H101" s="1"/>
  <c r="I101" s="1"/>
  <c r="L102"/>
  <c r="K102" s="1"/>
  <c r="H102" s="1"/>
  <c r="I102" s="1"/>
  <c r="L103"/>
  <c r="K103" s="1"/>
  <c r="H103" s="1"/>
  <c r="I103" s="1"/>
  <c r="L104"/>
  <c r="K104" s="1"/>
  <c r="H104" s="1"/>
  <c r="I104" s="1"/>
  <c r="L68"/>
  <c r="K68" s="1"/>
  <c r="H68" s="1"/>
  <c r="I68" s="1"/>
  <c r="I13" i="1" l="1"/>
</calcChain>
</file>

<file path=xl/sharedStrings.xml><?xml version="1.0" encoding="utf-8"?>
<sst xmlns="http://schemas.openxmlformats.org/spreadsheetml/2006/main" count="1173" uniqueCount="350">
  <si>
    <t>DATE</t>
  </si>
  <si>
    <t>SUPPLIER</t>
  </si>
  <si>
    <t>OD</t>
  </si>
  <si>
    <t>ID</t>
  </si>
  <si>
    <t>OD (INCH)</t>
  </si>
  <si>
    <t>ID (INCH)</t>
  </si>
  <si>
    <t>VOLUME</t>
  </si>
  <si>
    <t xml:space="preserve">WEIGHT </t>
  </si>
  <si>
    <t>PRICE</t>
  </si>
  <si>
    <r>
      <t>D</t>
    </r>
    <r>
      <rPr>
        <sz val="11"/>
        <color theme="1"/>
        <rFont val="Times New Roman"/>
        <family val="1"/>
      </rPr>
      <t>²</t>
    </r>
    <r>
      <rPr>
        <sz val="11"/>
        <color theme="1"/>
        <rFont val="Calibri"/>
        <family val="2"/>
      </rPr>
      <t>-d</t>
    </r>
    <r>
      <rPr>
        <sz val="11"/>
        <color theme="1"/>
        <rFont val="Times New Roman"/>
        <family val="1"/>
      </rPr>
      <t>²</t>
    </r>
  </si>
  <si>
    <r>
      <t>(D</t>
    </r>
    <r>
      <rPr>
        <sz val="11"/>
        <color theme="1"/>
        <rFont val="Times New Roman"/>
        <family val="1"/>
      </rPr>
      <t>²-d²)/4</t>
    </r>
  </si>
  <si>
    <t>height</t>
  </si>
  <si>
    <t>average</t>
  </si>
  <si>
    <t>BHS</t>
  </si>
  <si>
    <t>CUTTING 450</t>
  </si>
  <si>
    <t>BHS; FOR INOX</t>
  </si>
  <si>
    <r>
      <t>r</t>
    </r>
    <r>
      <rPr>
        <sz val="11"/>
        <color theme="1"/>
        <rFont val="Times New Roman"/>
        <family val="1"/>
      </rPr>
      <t>²</t>
    </r>
  </si>
  <si>
    <t>πr²h</t>
  </si>
  <si>
    <t>705 shaft LIAN BEE</t>
  </si>
  <si>
    <t>7210, kwong yuen</t>
  </si>
  <si>
    <t xml:space="preserve">B/SHAFT </t>
  </si>
  <si>
    <t>2.5 per cut</t>
  </si>
  <si>
    <t>EVERDOLLAR</t>
  </si>
  <si>
    <t>OTHERS</t>
  </si>
  <si>
    <t>3LT EMULSION CUTTING OIL</t>
  </si>
  <si>
    <t>R1</t>
  </si>
  <si>
    <t>R2</t>
  </si>
  <si>
    <t>LENGTH</t>
  </si>
  <si>
    <t>THK</t>
  </si>
  <si>
    <t>WINZU</t>
  </si>
  <si>
    <t>2 1/2"</t>
  </si>
  <si>
    <t>WP</t>
  </si>
  <si>
    <t>2"</t>
  </si>
  <si>
    <t>5/8"</t>
  </si>
  <si>
    <t>3"</t>
  </si>
  <si>
    <t>1/2"</t>
  </si>
  <si>
    <t>WPS</t>
  </si>
  <si>
    <t>1 1/2"</t>
  </si>
  <si>
    <t>SOONTHUNG</t>
  </si>
  <si>
    <t>16PCS</t>
  </si>
  <si>
    <t>1/4"</t>
  </si>
  <si>
    <t>POLISHED SQUARE BAR</t>
  </si>
  <si>
    <t>DESRIPTION</t>
  </si>
  <si>
    <t>KOTA</t>
  </si>
  <si>
    <t>6" X GC WHEEL</t>
  </si>
  <si>
    <t>TAP M24 X 3.0 PO TAP</t>
  </si>
  <si>
    <t>SHANK DRILL 18MM X 1/2"</t>
  </si>
  <si>
    <t>TAP M6 X 1.0 ISF PO TAP</t>
  </si>
  <si>
    <t>TAP M10 X 1.5 ISF PO TAP</t>
  </si>
  <si>
    <t>20R BRAZEL TOOL</t>
  </si>
  <si>
    <t>ISO7 - 20 BRAZED TOOL</t>
  </si>
  <si>
    <t>TAP M12 X 1.0 PO TAP</t>
  </si>
  <si>
    <t>SHANK DRILL 14.5MM X 1/2"</t>
  </si>
  <si>
    <t>TAP M20 X 2.5 PO TAP</t>
  </si>
  <si>
    <t>5MM CENTER DRILL</t>
  </si>
  <si>
    <t>3PCS</t>
  </si>
  <si>
    <t>5MM DRILL</t>
  </si>
  <si>
    <t>6.8MM DRILL</t>
  </si>
  <si>
    <t>8.5MM DRILL</t>
  </si>
  <si>
    <t>SHANK DRILL 17.5MM X 1/2"</t>
  </si>
  <si>
    <t>SHANK DRILL 13.0MM X 1/2"</t>
  </si>
  <si>
    <t>2" X 120# EMERY ROLL</t>
  </si>
  <si>
    <t>3/16" X 3" SQ. BIT</t>
  </si>
  <si>
    <t>8.5MM X TL250M E/L DRILL</t>
  </si>
  <si>
    <t>1.5 - 10MM HAFU ALLEN KEY</t>
  </si>
  <si>
    <t>3MM DRILL</t>
  </si>
  <si>
    <t>4.2MM DRILL</t>
  </si>
  <si>
    <t>TAP M5 X 0.8 PO TAP</t>
  </si>
  <si>
    <t>12MM - R8 COLLET</t>
  </si>
  <si>
    <t>11.8MM DRILL</t>
  </si>
  <si>
    <t>11.9MM DRILL</t>
  </si>
  <si>
    <t>3/8" END MILL</t>
  </si>
  <si>
    <t>12MM END MILL</t>
  </si>
  <si>
    <t>2PCS</t>
  </si>
  <si>
    <t>3/8" R8 COLLET</t>
  </si>
  <si>
    <t>9MM BALL NOSE SLOT DRILL</t>
  </si>
  <si>
    <t>BSP TAP 1/4" BSP PO TAP</t>
  </si>
  <si>
    <t>16MM X 60 DEG DOVETAIL CUTTER</t>
  </si>
  <si>
    <t>TAP M14 X 2.0 X 150L PO TAP</t>
  </si>
  <si>
    <t>12.2MM DRILL</t>
  </si>
  <si>
    <t>4MM END MILL</t>
  </si>
  <si>
    <t>16MM END MILL</t>
  </si>
  <si>
    <t>5.2MM COBALT DRILL</t>
  </si>
  <si>
    <t>SHANK DRILL 1" X 1/2"</t>
  </si>
  <si>
    <t>MYY</t>
  </si>
  <si>
    <t>STRAIGHT SHANK DRILL 5MM</t>
  </si>
  <si>
    <t>STRAIGHT SHANK DRILL 8MM</t>
  </si>
  <si>
    <t>8PCS</t>
  </si>
  <si>
    <t>4PCS</t>
  </si>
  <si>
    <t>5PCS</t>
  </si>
  <si>
    <t>FILE 8"</t>
  </si>
  <si>
    <t>BSP TAP 1/8" X 28 BSP PO TAP</t>
  </si>
  <si>
    <t>40 X 50M P100 HANDY ROLL</t>
  </si>
  <si>
    <t>SHANK DRILL 22.0MM X 1/2"</t>
  </si>
  <si>
    <t>bhs quote</t>
  </si>
  <si>
    <t>ST</t>
  </si>
  <si>
    <t>1"</t>
  </si>
  <si>
    <t xml:space="preserve">DESCRIPTION </t>
  </si>
  <si>
    <t>GST ID:</t>
  </si>
  <si>
    <t>AMOUNT</t>
  </si>
  <si>
    <t>AMOUNT (IN)</t>
  </si>
  <si>
    <t>AMOUNT (OUT)</t>
  </si>
  <si>
    <t>SIGN 1</t>
  </si>
  <si>
    <t>SIGN 2</t>
  </si>
  <si>
    <t>REMARK</t>
  </si>
  <si>
    <t>MONTH: NOVEMBER 2016</t>
  </si>
  <si>
    <t>PAGE: 1</t>
  </si>
  <si>
    <t>TOTAL CASH RECEIVED FROM CHINMEI:  ______________________</t>
  </si>
  <si>
    <t>TOTAL CASH RECEIVED FROM MR LIEW:  ______________________</t>
  </si>
  <si>
    <r>
      <t xml:space="preserve">TOTAL PETROL EXPENSSES FROM ___/____/ 2016 TO ____/_____/2016, ____ DAYS, IS </t>
    </r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>______________</t>
    </r>
  </si>
  <si>
    <r>
      <t xml:space="preserve">TOTAL OTHER EXPENSSES FROM ___/____/ 2016 TO ____/_____/2016, ____ DAYS, IS </t>
    </r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>______________</t>
    </r>
  </si>
  <si>
    <t xml:space="preserve">INVOICE NUMBER </t>
  </si>
  <si>
    <t>PAYMENT VOUCHER MEMO</t>
  </si>
  <si>
    <t xml:space="preserve">CHEQUE NO          </t>
  </si>
  <si>
    <t xml:space="preserve">PAY TO                    </t>
  </si>
  <si>
    <t>PAY FOR</t>
  </si>
  <si>
    <t>IBG REFERENCE</t>
  </si>
  <si>
    <t>ACCOUNT DESCRIPTION</t>
  </si>
  <si>
    <t>DESCRIPTION</t>
  </si>
  <si>
    <t>DEBIT</t>
  </si>
  <si>
    <t>CREDIT</t>
  </si>
  <si>
    <t>ONE MACHINE ENGINEERING SDN BHD</t>
  </si>
  <si>
    <t>:</t>
  </si>
  <si>
    <t>: CASH ON HAND - PETROL</t>
  </si>
  <si>
    <t>CASH TRANSACTION SLIP</t>
  </si>
  <si>
    <t>4"</t>
  </si>
  <si>
    <t>44"</t>
  </si>
  <si>
    <t>19 1/2"</t>
  </si>
  <si>
    <t>3" thread</t>
  </si>
  <si>
    <t>3/4"</t>
  </si>
  <si>
    <t xml:space="preserve">3 1/2" </t>
  </si>
  <si>
    <t>OR</t>
  </si>
  <si>
    <t>42"</t>
  </si>
  <si>
    <t>6"</t>
  </si>
  <si>
    <t>plant drum</t>
  </si>
  <si>
    <t>lorry</t>
  </si>
  <si>
    <t>18"</t>
  </si>
  <si>
    <t>TAP M10 X 1.25 PO TAP</t>
  </si>
  <si>
    <t>TAP M16 X 2.0 LH PO TAP</t>
  </si>
  <si>
    <t>TAP M20 X 2.5 LH PO TAP</t>
  </si>
  <si>
    <t>TAP M10 X 1.5 PO TAP</t>
  </si>
  <si>
    <t>8MM END MILL</t>
  </si>
  <si>
    <t>7MM COBALT DRILL</t>
  </si>
  <si>
    <t>TAP M8 X 1.25 PO TAP</t>
  </si>
  <si>
    <t>TAP M8 X 1.25 SOMTA PO TAP</t>
  </si>
  <si>
    <t>20TTS BRAZEL TOOL</t>
  </si>
  <si>
    <t>5MM SOMTA DRILL</t>
  </si>
  <si>
    <t>2" X 100# NORTON EMERY TAPE</t>
  </si>
  <si>
    <t>KWONG YUEN</t>
  </si>
  <si>
    <t>TAP M8 X 1.25 PO TAP VOLKEL</t>
  </si>
  <si>
    <t xml:space="preserve">INSERT TPMN 160308 AC300 </t>
  </si>
  <si>
    <t>INSERT TPUM 160308 TT8020 TAEGU</t>
  </si>
  <si>
    <t>PURCHASED AT 13/PCFOR 5PCS</t>
  </si>
  <si>
    <t>SSANGYONG INSERT TNGA 160404 E020</t>
  </si>
  <si>
    <t>PURCHASED AT 16/PCFOR 3PCS</t>
  </si>
  <si>
    <t>1/2" SQUARE TOOL BIT 8"</t>
  </si>
  <si>
    <t>soon thung b/s</t>
  </si>
  <si>
    <t>1" Black B Pipe</t>
  </si>
  <si>
    <t>WEIGHT</t>
  </si>
  <si>
    <t>AVERAGE</t>
  </si>
  <si>
    <t>30PCS</t>
  </si>
  <si>
    <t>60PCS</t>
  </si>
  <si>
    <t>10PCS</t>
  </si>
  <si>
    <t>160 PCS</t>
  </si>
  <si>
    <t>JUST FOR REFERENCE</t>
  </si>
  <si>
    <t>winzu</t>
  </si>
  <si>
    <t>bhs</t>
  </si>
  <si>
    <t>WPA 120 1:60 WORMGEAR SPEED REDUCER</t>
  </si>
  <si>
    <t>3HP 4P 3# FOOR CN MOTOR</t>
  </si>
  <si>
    <t>124K BOLT N NUT</t>
  </si>
  <si>
    <t>36PCS</t>
  </si>
  <si>
    <t>1.5HP 4P 3# FOOT CN MOTOR</t>
  </si>
  <si>
    <t>5018 CHAIN COUPLING</t>
  </si>
  <si>
    <t>WPA 100 1:60 WORMGEAR SPEED REDUCER</t>
  </si>
  <si>
    <t>2HP 4P 3# FOOT CN MOTOR</t>
  </si>
  <si>
    <t>TKB 100 1:60 WORMGEAR SPEED REDUCER (WPA)</t>
  </si>
  <si>
    <t>5 1/8" COUPLING LC</t>
  </si>
  <si>
    <t>CM</t>
  </si>
  <si>
    <t>RS 60 X 15T - 1R LC SPROCKET</t>
  </si>
  <si>
    <t>RS 60 X 40T - 1R LC SPROCKET</t>
  </si>
  <si>
    <t>B2 X 8" LC PULLEY</t>
  </si>
  <si>
    <t>80BX14-FUJI SPROCKET</t>
  </si>
  <si>
    <t>80BX10-FUJI SPROCKET</t>
  </si>
  <si>
    <t xml:space="preserve">3SPB118-GAB TAPER LOCK PULLEY </t>
  </si>
  <si>
    <t xml:space="preserve">2. 2012-42MM-GAB TAPER LOCK BUSH </t>
  </si>
  <si>
    <t>YB</t>
  </si>
  <si>
    <t>1) SPROCKET GEAR SIMPLEX RS60-1R X 18T - 1PC      RM20.00</t>
  </si>
  <si>
    <t>2) SPROCKET GEAR SIMPLEX RS60-1R X 17T - 1PC      RM20.00</t>
  </si>
  <si>
    <t>3) SPROCKET GEAR SIMPLEX RS80-1R X 14T - 2PCS    RM23.00</t>
  </si>
  <si>
    <t>4) SPROCKET GEAR SIMPLEX RS80-1R X 10T - 2PCS    RM18.00</t>
  </si>
  <si>
    <t>5) CONNECTING LINK RS80-1 -2PCS    RM1.80</t>
  </si>
  <si>
    <t>6) OFF SET LINK RS 80-1 -2PCS          RM4.00</t>
  </si>
  <si>
    <t>7) CONNECTING LINK RS60-1 -1PCS    RM1.30</t>
  </si>
  <si>
    <t>8) OFF SET LINK RS 60-1 -1PCS          RM2.50</t>
  </si>
  <si>
    <t>9) ROLLER CHAIN RS 80-1 - 1BOX        RM80.00</t>
  </si>
  <si>
    <t>10) ROLLER CHAIN RS 60-1 - 1BOX      RM50.00</t>
  </si>
  <si>
    <t>YIK BEE</t>
  </si>
  <si>
    <t>wps</t>
  </si>
  <si>
    <t>for distributor use</t>
  </si>
  <si>
    <t>remark , the sample cut is rm198 on iv-03987</t>
  </si>
  <si>
    <t>METAL SOCKET - DOUBKE - MK</t>
  </si>
  <si>
    <t>GRIND DISC</t>
  </si>
  <si>
    <t>CK BUSINESS</t>
  </si>
  <si>
    <t>KWONG YUEN UNIT PRICE</t>
  </si>
  <si>
    <t>BHS EN SHAFT</t>
  </si>
  <si>
    <t>20PCS</t>
  </si>
  <si>
    <t>7PCS THOMAS</t>
  </si>
  <si>
    <t>50PCSDYNAMIC</t>
  </si>
  <si>
    <t>30PCS DYNAMIC</t>
  </si>
  <si>
    <t>THICK MAX</t>
  </si>
  <si>
    <t>10pcs</t>
  </si>
  <si>
    <t>1" BLACK A PIPE</t>
  </si>
  <si>
    <t>12PCS</t>
  </si>
  <si>
    <t>soonthung</t>
  </si>
  <si>
    <t>liu</t>
  </si>
  <si>
    <t>苏州凯通工程机械</t>
  </si>
  <si>
    <t>BACK PUSHER</t>
  </si>
  <si>
    <t>EQUIPMENT</t>
  </si>
  <si>
    <t>BOBCAT</t>
  </si>
  <si>
    <t>500 X 125</t>
  </si>
  <si>
    <t>620 X 165</t>
  </si>
  <si>
    <t>DIMENSION</t>
  </si>
  <si>
    <t>凯通报价（RMB)</t>
  </si>
  <si>
    <t>每套数量</t>
  </si>
  <si>
    <t>钢丝（片）</t>
  </si>
  <si>
    <t>塑料（片）</t>
  </si>
  <si>
    <t>One Machine 理想价格 （RMB）</t>
  </si>
  <si>
    <t>One Machine 马来西亚的卖价 （人民币）</t>
  </si>
  <si>
    <t>总数量</t>
  </si>
  <si>
    <t>2 1/2" x 150PSI UNIJIN P/GAUGE - 1/4" BSPT BOTT.CONN</t>
  </si>
  <si>
    <t>FLAP WHEELS 20 X 20 X 6-P120</t>
  </si>
  <si>
    <t>DEWALT DW810</t>
  </si>
  <si>
    <t>147PCS</t>
  </si>
  <si>
    <t>光身</t>
  </si>
  <si>
    <t>44 1/2"</t>
  </si>
  <si>
    <t>20"</t>
  </si>
  <si>
    <t>3" THREAD'</t>
  </si>
  <si>
    <t>LORRY</t>
  </si>
  <si>
    <t>1 channel 21pcs</t>
  </si>
  <si>
    <t>1" pipe</t>
  </si>
  <si>
    <t>23-Mac-17</t>
  </si>
  <si>
    <t>29-Mac-17</t>
  </si>
  <si>
    <t>BHS (B/SHAFT)</t>
  </si>
  <si>
    <t>BHS (P/SHAFT)</t>
  </si>
  <si>
    <t>TAPER</t>
  </si>
  <si>
    <t>OD16" X THK1" X 2" X 50"</t>
  </si>
  <si>
    <t>PIPE</t>
  </si>
  <si>
    <t>5" Black B Pipe</t>
  </si>
  <si>
    <t>12" SCH 40 x 21" API PIPE</t>
  </si>
  <si>
    <t>1PCS</t>
  </si>
  <si>
    <t>BHS (HEX)</t>
  </si>
  <si>
    <t>1 1/2" BLACK A PIPE</t>
  </si>
  <si>
    <t>Soon thung b/s</t>
  </si>
  <si>
    <t>18..8</t>
  </si>
  <si>
    <t>WPS (B/SHAFT)</t>
  </si>
  <si>
    <t>TCK</t>
  </si>
  <si>
    <t>FT</t>
  </si>
  <si>
    <t>D</t>
  </si>
  <si>
    <t>L (M)</t>
  </si>
  <si>
    <t>3/4" BLACK 'AA' PIPE</t>
  </si>
  <si>
    <t>SCH 40</t>
  </si>
  <si>
    <t>4 LIT COMPRESSOR OIL FORMULA</t>
  </si>
  <si>
    <t>18LIT ENGINE OIL HD40</t>
  </si>
  <si>
    <t>2 1/2" x 300PSI UNIJIN P/GAUGE - 1/4" BSPT BOTT.CONN</t>
  </si>
  <si>
    <t>4 LIT COMPRESSOR OIL AROX RC</t>
  </si>
  <si>
    <t>FLAP DISC 4" x P80 - MAGIC</t>
  </si>
  <si>
    <t>FLAP WHEELS 20 x 25 x 6-P80</t>
  </si>
  <si>
    <t>ǾD</t>
  </si>
  <si>
    <t>WPS (SQ BAR)</t>
  </si>
  <si>
    <t>HARD FACING 3.2MM (1 pack - 5kg)</t>
  </si>
  <si>
    <t>SAMPLE</t>
  </si>
  <si>
    <t>5" X 6M BLACK PIPE "B"</t>
  </si>
  <si>
    <t>WEIGHT (KG)</t>
  </si>
  <si>
    <t>Winzu</t>
  </si>
  <si>
    <t>PRICE (RM)</t>
  </si>
  <si>
    <t>6 X 6</t>
  </si>
  <si>
    <t>F THK</t>
  </si>
  <si>
    <t>W THK</t>
  </si>
  <si>
    <t>1" X 6M BLACK 'AA' PIPE</t>
  </si>
  <si>
    <t>off saw</t>
  </si>
  <si>
    <t>MATERIAL</t>
  </si>
  <si>
    <t>DEL. PIPE SK125/5 1/2" X 3000 HD - (7.1MM THK)</t>
  </si>
  <si>
    <t>CLAMP COUPLING SK-H125-5 1/2" HD (130 BAR)</t>
  </si>
  <si>
    <t>DEL. PIPE ELBOW SK125-5 1/2 90 DEG SHORT</t>
  </si>
  <si>
    <t>DEL. PIPE ELBOW SK1/2 90 DEG - 1M LONG (BEND)</t>
  </si>
  <si>
    <t>END HOSE SK125 5 1/2 X 3000</t>
  </si>
  <si>
    <t>SPONGS BALL D125 (MM) (ATTACHMENT B, NUM 19)</t>
  </si>
  <si>
    <t xml:space="preserve"> </t>
  </si>
  <si>
    <t>L</t>
  </si>
  <si>
    <t>5L GLOSS PAINT SUPER GLO SEAMASTER 6227</t>
  </si>
  <si>
    <t>SILICONE AWNING &amp; ROOFTING SEALANT HARDEX*BS</t>
  </si>
  <si>
    <t>CUTTING &amp; BENDING CHARGES</t>
  </si>
  <si>
    <t>1" X 6M BLACK PIPE "B"</t>
  </si>
  <si>
    <t>CHINA WELDING ROD 3.2MM (#10)</t>
  </si>
  <si>
    <t>CHINA WELDING ROD 4.0MM (#8)</t>
  </si>
  <si>
    <t>UNDER COAT 18LIT (GREEN OXIDE) - RUSA</t>
  </si>
  <si>
    <t>15KG GREASE HZ EAGLE</t>
  </si>
  <si>
    <t>STRETCH FILM 1.8KG (0.8KG COIL)</t>
  </si>
  <si>
    <t>G.I CHAIN (30KG/BAG) 1/8"</t>
  </si>
  <si>
    <t>G.I SHACKLE (10MM) 3/8"</t>
  </si>
  <si>
    <t>G.I CHAIN (25KG/BAG) 3/8"*SMN</t>
  </si>
  <si>
    <t>5L GLOSS PAINT SUPER GLO SEAMASTER 6613</t>
  </si>
  <si>
    <t>*5L G/PAINT SM4400 SEAMASTER 4401 #WHITE</t>
  </si>
  <si>
    <t>VIP BRUSH RED HANDLE</t>
  </si>
  <si>
    <t>G.I PLUG 3/4"</t>
  </si>
  <si>
    <t>SPRAY PAINT - SUN 29</t>
  </si>
  <si>
    <t>CUTTING DISC 4" X 1MM - ESICUT*L/S</t>
  </si>
  <si>
    <t>#308L SUS W/ROD48PC/KG*2.6MM(#12) 2.5KG/PKT*POWERWELD</t>
  </si>
  <si>
    <t>SPRAY PAINT - SUN 37</t>
  </si>
  <si>
    <t>HENG GIAP</t>
  </si>
  <si>
    <t>OFF SAW</t>
  </si>
  <si>
    <t>WINSTAR</t>
  </si>
  <si>
    <t>6PCS</t>
  </si>
  <si>
    <t>4 GAL THINNER - BICYCLE</t>
  </si>
  <si>
    <t>3 PIN PLUG TOP (13 AMP)*OPS*HE</t>
  </si>
  <si>
    <t>DOUBLE METAL SOCKET*E</t>
  </si>
  <si>
    <t>TEST PEN STANLEY 66119</t>
  </si>
  <si>
    <t>INSULATION TAPE (BLACK)</t>
  </si>
  <si>
    <t>WELDING HAND SHIELD WITH GLASS</t>
  </si>
  <si>
    <t>WELDING CLEAR GLASS</t>
  </si>
  <si>
    <t>WELDING DARK GLASS</t>
  </si>
  <si>
    <t>GRINDING WHEEL 4" - WINOX</t>
  </si>
  <si>
    <t>13" FULL LEATHER GLOVE (12PAIR/DOZ)*GREEN</t>
  </si>
  <si>
    <t>13" FULL LEATHER GLOVE (12PAIR/DOZ)*BLUE BST</t>
  </si>
  <si>
    <t>5 LIT NIPPON ZINC CHROMATE PRIMIER PAINT (GREY GREEN)</t>
  </si>
  <si>
    <t>CAST IRON W/ROD 34PC/KG*3.2MM (#10)* PANACRAFT</t>
  </si>
  <si>
    <t>DRILL BIT 4.2MM -NACHI</t>
  </si>
  <si>
    <t>BEING REP. &amp; SER DW810 DEWALT GRINDER*CORDSET</t>
  </si>
  <si>
    <t>BEING REP. &amp; SER DW810 DEWALT GRINDER*CARBON BRUSH</t>
  </si>
  <si>
    <t>G.I PLUG 1/4"</t>
  </si>
  <si>
    <t>500 AMP WELDING CABLE LUG - YC</t>
  </si>
  <si>
    <t>G.I PLUG 1/2"</t>
  </si>
  <si>
    <t>SPRAY PAINT - SUN 30</t>
  </si>
  <si>
    <t>YELLOW FACE HEAD SHIELD</t>
  </si>
  <si>
    <t>5L GLOSS PAINT SUPER GLO SEAMASTER 08C31</t>
  </si>
  <si>
    <t>5L GLOSS PAINT SUPER GLO SEAMASTER 0-004</t>
  </si>
  <si>
    <t>STRAIGHT GRINDER KEN 9025+ (S/NO : 0032822014)</t>
  </si>
  <si>
    <t>WELDING HEAD SHIELD WITH GLASS</t>
  </si>
  <si>
    <t>G.I NIPPLE 1/2"</t>
  </si>
  <si>
    <t>CON SOCKET WITH THREAD 1/2"*AP</t>
  </si>
  <si>
    <t>*300 AMPWELDING CABLE (90MTR/ROLL)**BLUE**(F/COPPER) CHIYODA</t>
  </si>
  <si>
    <t>300 AMP WELDING CABLE LUG - YC</t>
  </si>
  <si>
    <t>500 AMP ELECTRODE HOLDER AM-EAGLE*A</t>
  </si>
  <si>
    <t>500 AMP EARTH CLAMP*WF</t>
  </si>
  <si>
    <t>70/0076 3 CORE WIRE Y GW (90 MTR)</t>
  </si>
  <si>
    <t>G.I ELBOW 3/4"</t>
  </si>
  <si>
    <t>G.1 NIPPLE 3/4"</t>
  </si>
  <si>
    <t>G.I PIPE #B (6 MTR) 3/4"</t>
  </si>
  <si>
    <t>G.I PIPE FOR THREADING 3/4"</t>
  </si>
  <si>
    <t>SAMPLE CUT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</si>
</sst>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0.0000"/>
    <numFmt numFmtId="165" formatCode="[$-F800]dddd\,\ mmmm\ dd\,\ yyyy"/>
    <numFmt numFmtId="166" formatCode="[$-409]d/mmm/yy;@"/>
    <numFmt numFmtId="167" formatCode="[$-409]dd/mmm/yy;@"/>
    <numFmt numFmtId="168" formatCode="[$-409]d/mmm/yyyy;@"/>
    <numFmt numFmtId="169" formatCode="0.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4B731F"/>
      <name val="Calibri"/>
      <family val="2"/>
      <scheme val="minor"/>
    </font>
    <font>
      <sz val="11"/>
      <color rgb="FF72AF2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1" applyFont="1" applyFill="1" applyBorder="1"/>
    <xf numFmtId="43" fontId="0" fillId="0" borderId="0" xfId="1" applyFont="1"/>
    <xf numFmtId="0" fontId="0" fillId="0" borderId="0" xfId="0" applyFill="1"/>
    <xf numFmtId="43" fontId="0" fillId="0" borderId="0" xfId="1" applyFont="1" applyBorder="1"/>
    <xf numFmtId="0" fontId="4" fillId="0" borderId="0" xfId="0" applyFont="1"/>
    <xf numFmtId="43" fontId="4" fillId="0" borderId="0" xfId="0" applyNumberFormat="1" applyFont="1"/>
    <xf numFmtId="0" fontId="0" fillId="0" borderId="0" xfId="0"/>
    <xf numFmtId="43" fontId="0" fillId="0" borderId="0" xfId="1" applyFont="1"/>
    <xf numFmtId="15" fontId="0" fillId="0" borderId="0" xfId="0" applyNumberFormat="1"/>
    <xf numFmtId="0" fontId="0" fillId="0" borderId="0" xfId="0" applyFill="1"/>
    <xf numFmtId="0" fontId="0" fillId="0" borderId="0" xfId="0" applyBorder="1"/>
    <xf numFmtId="43" fontId="0" fillId="0" borderId="0" xfId="1" applyFont="1" applyBorder="1"/>
    <xf numFmtId="0" fontId="5" fillId="0" borderId="0" xfId="0" applyFont="1"/>
    <xf numFmtId="43" fontId="5" fillId="0" borderId="0" xfId="1" applyFont="1" applyBorder="1"/>
    <xf numFmtId="43" fontId="5" fillId="0" borderId="0" xfId="1" applyFont="1"/>
    <xf numFmtId="43" fontId="5" fillId="0" borderId="0" xfId="1" applyFont="1" applyFill="1"/>
    <xf numFmtId="43" fontId="5" fillId="0" borderId="0" xfId="1" applyFont="1" applyFill="1" applyBorder="1"/>
    <xf numFmtId="0" fontId="2" fillId="0" borderId="0" xfId="0" applyFont="1"/>
    <xf numFmtId="164" fontId="0" fillId="0" borderId="0" xfId="0" applyNumberFormat="1" applyFill="1" applyBorder="1"/>
    <xf numFmtId="15" fontId="0" fillId="0" borderId="0" xfId="0" applyNumberFormat="1" applyFill="1" applyBorder="1"/>
    <xf numFmtId="0" fontId="0" fillId="0" borderId="0" xfId="0" applyFill="1" applyBorder="1"/>
    <xf numFmtId="43" fontId="0" fillId="0" borderId="0" xfId="1" applyNumberFormat="1" applyFont="1"/>
    <xf numFmtId="43" fontId="0" fillId="0" borderId="0" xfId="0" applyNumberFormat="1" applyFill="1" applyBorder="1"/>
    <xf numFmtId="43" fontId="0" fillId="0" borderId="0" xfId="0" applyNumberFormat="1"/>
    <xf numFmtId="2" fontId="0" fillId="0" borderId="0" xfId="0" applyNumberFormat="1"/>
    <xf numFmtId="43" fontId="4" fillId="0" borderId="0" xfId="1" applyFont="1"/>
    <xf numFmtId="16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43" fontId="0" fillId="0" borderId="4" xfId="1" applyFont="1" applyBorder="1"/>
    <xf numFmtId="15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5" xfId="0" quotePrefix="1" applyBorder="1"/>
    <xf numFmtId="43" fontId="0" fillId="0" borderId="5" xfId="1" applyFont="1" applyBorder="1"/>
    <xf numFmtId="43" fontId="0" fillId="0" borderId="6" xfId="1" applyFont="1" applyBorder="1"/>
    <xf numFmtId="0" fontId="0" fillId="0" borderId="1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3" fontId="0" fillId="0" borderId="1" xfId="1" applyFont="1" applyBorder="1" applyAlignment="1">
      <alignment vertical="top" wrapText="1"/>
    </xf>
    <xf numFmtId="43" fontId="7" fillId="0" borderId="0" xfId="1" applyFont="1"/>
    <xf numFmtId="43" fontId="7" fillId="0" borderId="0" xfId="1" applyFont="1" applyFill="1" applyBorder="1"/>
    <xf numFmtId="12" fontId="0" fillId="0" borderId="0" xfId="1" applyNumberFormat="1" applyFont="1"/>
    <xf numFmtId="0" fontId="8" fillId="0" borderId="0" xfId="0" applyFont="1"/>
    <xf numFmtId="43" fontId="8" fillId="0" borderId="0" xfId="1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4" fontId="0" fillId="0" borderId="0" xfId="0" applyNumberFormat="1"/>
    <xf numFmtId="165" fontId="0" fillId="0" borderId="0" xfId="0" applyNumberFormat="1" applyAlignment="1">
      <alignment horizontal="right"/>
    </xf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3" fontId="5" fillId="0" borderId="0" xfId="0" applyNumberFormat="1" applyFont="1"/>
    <xf numFmtId="43" fontId="9" fillId="0" borderId="0" xfId="1" applyFont="1" applyFill="1" applyBorder="1"/>
    <xf numFmtId="43" fontId="8" fillId="0" borderId="0" xfId="1" applyFont="1" applyFill="1" applyBorder="1"/>
    <xf numFmtId="43" fontId="5" fillId="0" borderId="0" xfId="1" applyNumberFormat="1" applyFont="1"/>
    <xf numFmtId="43" fontId="1" fillId="0" borderId="0" xfId="1" applyFont="1"/>
    <xf numFmtId="0" fontId="1" fillId="0" borderId="0" xfId="0" applyFont="1"/>
    <xf numFmtId="166" fontId="0" fillId="0" borderId="0" xfId="0" applyNumberFormat="1" applyFill="1" applyBorder="1"/>
    <xf numFmtId="167" fontId="0" fillId="0" borderId="0" xfId="0" applyNumberFormat="1"/>
    <xf numFmtId="43" fontId="0" fillId="0" borderId="0" xfId="1" applyNumberFormat="1" applyFont="1" applyFill="1" applyBorder="1"/>
    <xf numFmtId="43" fontId="0" fillId="0" borderId="0" xfId="1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2" fontId="0" fillId="0" borderId="0" xfId="0" applyNumberFormat="1"/>
    <xf numFmtId="43" fontId="5" fillId="0" borderId="0" xfId="1" applyFont="1" applyAlignment="1">
      <alignment horizontal="right"/>
    </xf>
    <xf numFmtId="43" fontId="7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68" fontId="0" fillId="0" borderId="0" xfId="0" applyNumberFormat="1"/>
    <xf numFmtId="43" fontId="0" fillId="0" borderId="0" xfId="0" applyNumberFormat="1" applyAlignment="1">
      <alignment horizontal="right"/>
    </xf>
    <xf numFmtId="43" fontId="5" fillId="0" borderId="0" xfId="0" applyNumberFormat="1" applyFont="1" applyAlignment="1">
      <alignment horizontal="right"/>
    </xf>
    <xf numFmtId="168" fontId="0" fillId="0" borderId="0" xfId="0" applyNumberFormat="1" applyAlignment="1">
      <alignment horizontal="right"/>
    </xf>
    <xf numFmtId="43" fontId="12" fillId="0" borderId="0" xfId="0" applyNumberFormat="1" applyFont="1"/>
    <xf numFmtId="0" fontId="13" fillId="0" borderId="0" xfId="0" applyFont="1" applyAlignment="1">
      <alignment horizontal="center" vertical="center"/>
    </xf>
    <xf numFmtId="169" fontId="0" fillId="0" borderId="0" xfId="0" applyNumberFormat="1"/>
    <xf numFmtId="167" fontId="0" fillId="0" borderId="0" xfId="0" applyNumberFormat="1" applyFill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0" applyNumberFormat="1" applyAlignment="1">
      <alignment horizontal="center"/>
    </xf>
    <xf numFmtId="43" fontId="9" fillId="0" borderId="0" xfId="0" applyNumberFormat="1" applyFont="1"/>
    <xf numFmtId="43" fontId="10" fillId="0" borderId="0" xfId="1" applyFont="1" applyAlignment="1">
      <alignment horizontal="center" vertical="center"/>
    </xf>
    <xf numFmtId="0" fontId="12" fillId="0" borderId="0" xfId="0" applyFont="1"/>
    <xf numFmtId="0" fontId="0" fillId="0" borderId="0" xfId="0" applyFont="1"/>
    <xf numFmtId="0" fontId="0" fillId="0" borderId="0" xfId="0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72AF2F"/>
      <color rgb="FF4B731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237653</xdr:colOff>
      <xdr:row>28</xdr:row>
      <xdr:rowOff>91027</xdr:rowOff>
    </xdr:from>
    <xdr:ext cx="3925242" cy="937629"/>
    <xdr:sp macro="" textlink="">
      <xdr:nvSpPr>
        <xdr:cNvPr id="2" name="Rectangle 1"/>
        <xdr:cNvSpPr/>
      </xdr:nvSpPr>
      <xdr:spPr>
        <a:xfrm>
          <a:off x="2104553" y="3520027"/>
          <a:ext cx="3925242" cy="93762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Find</a:t>
          </a:r>
          <a:r>
            <a:rPr lang="en-US" sz="54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MR LUN</a:t>
          </a:r>
          <a:endParaRPr lang="en-US" sz="54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23</xdr:row>
      <xdr:rowOff>0</xdr:rowOff>
    </xdr:from>
    <xdr:to>
      <xdr:col>6</xdr:col>
      <xdr:colOff>9525</xdr:colOff>
      <xdr:row>23</xdr:row>
      <xdr:rowOff>9525</xdr:rowOff>
    </xdr:to>
    <xdr:pic>
      <xdr:nvPicPr>
        <xdr:cNvPr id="1025" name="Picture 1" descr="https://ssl.gstatic.com/ui/v1/icons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10400" y="400050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W595"/>
  <sheetViews>
    <sheetView workbookViewId="0">
      <selection activeCell="A124" sqref="A124"/>
    </sheetView>
  </sheetViews>
  <sheetFormatPr defaultRowHeight="15"/>
  <cols>
    <col min="1" max="1" width="10.140625" bestFit="1" customWidth="1"/>
    <col min="3" max="3" width="13.140625" style="1" customWidth="1"/>
    <col min="4" max="4" width="9.5703125" style="1" bestFit="1" customWidth="1"/>
    <col min="5" max="5" width="11" style="1" customWidth="1"/>
    <col min="6" max="7" width="11" customWidth="1"/>
    <col min="8" max="8" width="15.140625" customWidth="1"/>
    <col min="9" max="9" width="10.28515625" style="5" customWidth="1"/>
    <col min="10" max="10" width="12" style="16" customWidth="1"/>
    <col min="11" max="11" width="10.42578125" style="8" customWidth="1"/>
    <col min="14" max="14" width="10" customWidth="1"/>
  </cols>
  <sheetData>
    <row r="1" spans="1:18">
      <c r="A1" t="s">
        <v>0</v>
      </c>
      <c r="B1" t="s">
        <v>1</v>
      </c>
      <c r="C1" s="1" t="s">
        <v>2</v>
      </c>
      <c r="D1" s="1" t="s">
        <v>3</v>
      </c>
      <c r="E1" s="1" t="s">
        <v>11</v>
      </c>
      <c r="F1" t="s">
        <v>4</v>
      </c>
      <c r="G1" t="s">
        <v>5</v>
      </c>
      <c r="H1" t="s">
        <v>6</v>
      </c>
      <c r="I1" s="5" t="s">
        <v>7</v>
      </c>
      <c r="J1" s="16" t="s">
        <v>8</v>
      </c>
      <c r="K1" s="8" t="s">
        <v>12</v>
      </c>
      <c r="M1" t="s">
        <v>9</v>
      </c>
      <c r="N1" t="s">
        <v>10</v>
      </c>
    </row>
    <row r="2" spans="1:18" s="10" customFormat="1">
      <c r="A2" s="63">
        <v>42852</v>
      </c>
      <c r="B2" s="10" t="s">
        <v>36</v>
      </c>
      <c r="C2" s="11" t="s">
        <v>247</v>
      </c>
      <c r="D2" s="11"/>
      <c r="E2" s="11"/>
      <c r="I2" s="11"/>
      <c r="J2" s="56">
        <v>290</v>
      </c>
      <c r="K2" s="8"/>
    </row>
    <row r="3" spans="1:18" s="10" customFormat="1">
      <c r="A3" s="63">
        <v>42867</v>
      </c>
      <c r="B3" s="10" t="s">
        <v>36</v>
      </c>
      <c r="C3" s="11" t="s">
        <v>247</v>
      </c>
      <c r="D3" s="11"/>
      <c r="E3" s="11">
        <v>6000</v>
      </c>
      <c r="I3" s="11"/>
      <c r="J3" s="56">
        <v>365</v>
      </c>
      <c r="K3" s="8"/>
    </row>
    <row r="4" spans="1:18" s="10" customFormat="1">
      <c r="A4" s="63">
        <v>42866</v>
      </c>
      <c r="B4" s="10" t="s">
        <v>213</v>
      </c>
      <c r="C4" s="11" t="s">
        <v>239</v>
      </c>
      <c r="D4" s="11"/>
      <c r="E4" s="11"/>
      <c r="I4" s="11"/>
      <c r="J4" s="18">
        <v>21</v>
      </c>
      <c r="K4" s="8"/>
    </row>
    <row r="5" spans="1:18">
      <c r="A5" s="63"/>
      <c r="B5" s="10"/>
      <c r="C5" s="11" t="s">
        <v>157</v>
      </c>
      <c r="D5" s="11"/>
      <c r="E5" s="11"/>
      <c r="F5" s="10"/>
      <c r="G5" s="10"/>
      <c r="H5" s="10"/>
      <c r="I5" s="11"/>
      <c r="J5" s="18">
        <v>43.5</v>
      </c>
      <c r="L5" s="10"/>
      <c r="M5" s="10"/>
      <c r="N5" s="10"/>
      <c r="O5" s="10"/>
    </row>
    <row r="6" spans="1:18" s="10" customFormat="1">
      <c r="A6" s="63"/>
      <c r="C6" s="11" t="s">
        <v>271</v>
      </c>
      <c r="D6" s="11"/>
      <c r="E6" s="11"/>
      <c r="I6" s="11"/>
      <c r="J6" s="18">
        <v>350</v>
      </c>
      <c r="K6" s="8"/>
    </row>
    <row r="7" spans="1:18" s="10" customFormat="1">
      <c r="A7" s="63">
        <v>42698</v>
      </c>
      <c r="C7" s="11" t="s">
        <v>211</v>
      </c>
      <c r="D7" s="11"/>
      <c r="E7" s="11"/>
      <c r="I7" s="11"/>
      <c r="J7" s="18">
        <v>44</v>
      </c>
      <c r="K7" s="8"/>
      <c r="O7"/>
    </row>
    <row r="8" spans="1:18">
      <c r="A8" s="63">
        <v>42783</v>
      </c>
      <c r="B8" s="10" t="s">
        <v>95</v>
      </c>
      <c r="C8" s="11" t="s">
        <v>251</v>
      </c>
      <c r="D8" s="11"/>
      <c r="E8" s="11">
        <v>6000</v>
      </c>
      <c r="F8" s="10"/>
      <c r="G8" s="10"/>
      <c r="H8" s="10"/>
      <c r="I8" s="11"/>
      <c r="J8" s="18">
        <v>68</v>
      </c>
      <c r="L8" s="10"/>
      <c r="M8" s="10"/>
      <c r="N8" s="10"/>
      <c r="O8" s="10"/>
      <c r="P8" s="10"/>
      <c r="Q8" s="10"/>
      <c r="R8" s="10"/>
    </row>
    <row r="9" spans="1:18">
      <c r="A9" s="63">
        <v>42933</v>
      </c>
      <c r="B9" s="10" t="s">
        <v>95</v>
      </c>
      <c r="C9" s="11" t="s">
        <v>278</v>
      </c>
      <c r="D9" s="11"/>
      <c r="E9" s="11"/>
      <c r="F9" s="10"/>
      <c r="G9" s="10"/>
      <c r="H9" s="10"/>
      <c r="I9" s="11"/>
      <c r="J9" s="18">
        <v>32</v>
      </c>
      <c r="L9" s="10"/>
      <c r="M9" s="10"/>
      <c r="N9" s="10"/>
      <c r="O9" s="10"/>
      <c r="P9" s="10"/>
      <c r="Q9" s="10"/>
      <c r="R9" s="10"/>
    </row>
    <row r="10" spans="1:18" s="10" customFormat="1">
      <c r="A10" s="63">
        <v>42866</v>
      </c>
      <c r="B10" s="10" t="s">
        <v>95</v>
      </c>
      <c r="C10" s="11" t="s">
        <v>259</v>
      </c>
      <c r="D10" s="11"/>
      <c r="E10" s="11">
        <v>6000</v>
      </c>
      <c r="I10" s="11"/>
      <c r="J10" s="18">
        <v>21</v>
      </c>
      <c r="K10" s="8"/>
      <c r="R10"/>
    </row>
    <row r="11" spans="1:18" s="10" customFormat="1">
      <c r="A11" s="63">
        <v>42837</v>
      </c>
      <c r="C11" s="11" t="s">
        <v>248</v>
      </c>
      <c r="D11" s="11"/>
      <c r="E11" s="11"/>
      <c r="I11" s="11"/>
      <c r="J11" s="18">
        <v>43</v>
      </c>
      <c r="K11" s="9"/>
      <c r="L11"/>
      <c r="M11"/>
      <c r="N11"/>
      <c r="P11"/>
      <c r="Q11"/>
      <c r="R11"/>
    </row>
    <row r="12" spans="1:18" s="10" customFormat="1">
      <c r="A12" s="63">
        <v>42930</v>
      </c>
      <c r="B12" s="10" t="s">
        <v>36</v>
      </c>
      <c r="C12" s="11" t="s">
        <v>292</v>
      </c>
      <c r="D12" s="11"/>
      <c r="E12" s="11"/>
      <c r="I12" s="11"/>
      <c r="J12" s="18">
        <v>60</v>
      </c>
      <c r="K12" s="9"/>
    </row>
    <row r="13" spans="1:18" s="10" customFormat="1">
      <c r="A13" s="63"/>
      <c r="B13"/>
      <c r="C13" s="1">
        <v>133</v>
      </c>
      <c r="D13" s="1">
        <v>93</v>
      </c>
      <c r="E13" s="1">
        <v>120</v>
      </c>
      <c r="F13"/>
      <c r="G13"/>
      <c r="H13" s="27">
        <f>3.1416*E13*N13</f>
        <v>852001.92</v>
      </c>
      <c r="I13" s="5">
        <f>H13*0.00000785</f>
        <v>6.6882150720000002</v>
      </c>
      <c r="J13" s="16"/>
      <c r="K13" s="8"/>
      <c r="L13"/>
      <c r="M13">
        <f>(C13*C13)-(D13*D13)</f>
        <v>9040</v>
      </c>
      <c r="N13">
        <f>M13/4</f>
        <v>2260</v>
      </c>
      <c r="P13"/>
      <c r="Q13"/>
    </row>
    <row r="14" spans="1:18" s="10" customFormat="1">
      <c r="A14" s="63">
        <v>42931</v>
      </c>
      <c r="B14" s="10" t="s">
        <v>166</v>
      </c>
      <c r="C14" s="11">
        <v>26.7</v>
      </c>
      <c r="D14" s="11">
        <v>21</v>
      </c>
      <c r="E14" s="11">
        <v>610</v>
      </c>
      <c r="H14" s="27">
        <f>3.1416*E14*N14</f>
        <v>130260.86765999999</v>
      </c>
      <c r="I14" s="11">
        <f>H14*0.00000785</f>
        <v>1.0225478111309998</v>
      </c>
      <c r="J14" s="16">
        <v>5.5</v>
      </c>
      <c r="K14" s="9">
        <f>J14/I14</f>
        <v>5.378721601209695</v>
      </c>
      <c r="M14" s="10">
        <f>(C14*C14)-(D14*D14)</f>
        <v>271.89</v>
      </c>
      <c r="N14" s="10">
        <f>M14/4</f>
        <v>67.972499999999997</v>
      </c>
    </row>
    <row r="15" spans="1:18" s="10" customFormat="1">
      <c r="A15" s="63">
        <v>42915</v>
      </c>
      <c r="B15" s="10" t="s">
        <v>13</v>
      </c>
      <c r="C15" s="11">
        <v>38</v>
      </c>
      <c r="D15" s="11">
        <v>24</v>
      </c>
      <c r="E15" s="11">
        <v>45</v>
      </c>
      <c r="H15" s="27">
        <f>3.1416*E15*N15</f>
        <v>30677.723999999998</v>
      </c>
      <c r="I15" s="11">
        <f>H15*0.00000785</f>
        <v>0.24082013339999997</v>
      </c>
      <c r="J15" s="16">
        <v>2.5</v>
      </c>
      <c r="K15" s="9">
        <f>J15/I15</f>
        <v>10.381191824387555</v>
      </c>
      <c r="M15" s="10">
        <f>(C15*C15)-(D15*D15)</f>
        <v>868</v>
      </c>
      <c r="N15" s="10">
        <f>M15/4</f>
        <v>217</v>
      </c>
    </row>
    <row r="16" spans="1:18" s="10" customFormat="1">
      <c r="A16" s="63">
        <v>42801</v>
      </c>
      <c r="B16" s="10" t="s">
        <v>36</v>
      </c>
      <c r="C16" s="11">
        <v>38</v>
      </c>
      <c r="D16" s="11">
        <v>24</v>
      </c>
      <c r="E16" s="11">
        <v>45</v>
      </c>
      <c r="H16" s="27">
        <f>3.1416*E16*N16</f>
        <v>30677.723999999998</v>
      </c>
      <c r="I16" s="11">
        <f>H16*0.00000785</f>
        <v>0.24082013339999997</v>
      </c>
      <c r="J16" s="56">
        <v>3</v>
      </c>
      <c r="K16" s="9">
        <f>J16/I16</f>
        <v>12.457430189265066</v>
      </c>
      <c r="M16" s="10">
        <f>(C16*C16)-(D16*D16)</f>
        <v>868</v>
      </c>
      <c r="N16" s="10">
        <f>M16/4</f>
        <v>217</v>
      </c>
      <c r="O16"/>
    </row>
    <row r="17" spans="1:18" s="10" customFormat="1">
      <c r="A17" s="63">
        <v>42836</v>
      </c>
      <c r="B17" s="10" t="s">
        <v>36</v>
      </c>
      <c r="C17" s="1">
        <v>38</v>
      </c>
      <c r="D17" s="1">
        <v>24</v>
      </c>
      <c r="E17" s="1">
        <v>45</v>
      </c>
      <c r="F17"/>
      <c r="G17"/>
      <c r="H17" s="27">
        <f t="shared" ref="H17:H88" si="0">3.1416*E17*N17</f>
        <v>30677.723999999998</v>
      </c>
      <c r="I17" s="11">
        <f t="shared" ref="I17:I88" si="1">H17*0.00000785</f>
        <v>0.24082013339999997</v>
      </c>
      <c r="J17" s="56">
        <v>35.799999999999997</v>
      </c>
      <c r="K17" s="9">
        <f t="shared" ref="K17:K88" si="2">J17/I17</f>
        <v>148.65866692522977</v>
      </c>
      <c r="M17" s="10">
        <f t="shared" ref="M17:M88" si="3">(C17*C17)-(D17*D17)</f>
        <v>868</v>
      </c>
      <c r="N17" s="10">
        <f t="shared" ref="N17:N88" si="4">M17/4</f>
        <v>217</v>
      </c>
      <c r="O17"/>
    </row>
    <row r="18" spans="1:18" s="10" customFormat="1">
      <c r="A18" s="63"/>
      <c r="C18" s="15">
        <v>38</v>
      </c>
      <c r="D18" s="15">
        <v>24</v>
      </c>
      <c r="E18" s="15">
        <v>45</v>
      </c>
      <c r="H18" s="27">
        <f t="shared" si="0"/>
        <v>30677.723999999998</v>
      </c>
      <c r="I18" s="11">
        <f t="shared" si="1"/>
        <v>0.24082013339999997</v>
      </c>
      <c r="J18" s="17">
        <v>2</v>
      </c>
      <c r="K18" s="9">
        <f t="shared" si="2"/>
        <v>8.3049534595100436</v>
      </c>
      <c r="M18" s="10">
        <f t="shared" si="3"/>
        <v>868</v>
      </c>
      <c r="N18" s="10">
        <f t="shared" si="4"/>
        <v>217</v>
      </c>
    </row>
    <row r="19" spans="1:18" s="10" customFormat="1">
      <c r="A19" s="63">
        <v>42943</v>
      </c>
      <c r="B19" s="10" t="s">
        <v>13</v>
      </c>
      <c r="C19" s="15">
        <v>38</v>
      </c>
      <c r="D19" s="15">
        <v>24</v>
      </c>
      <c r="E19" s="15">
        <v>76.2</v>
      </c>
      <c r="H19" s="27">
        <f t="shared" si="0"/>
        <v>51947.612640000007</v>
      </c>
      <c r="I19" s="11">
        <f t="shared" si="1"/>
        <v>0.40778875922400004</v>
      </c>
      <c r="J19" s="17">
        <v>4</v>
      </c>
      <c r="K19" s="9">
        <f t="shared" si="2"/>
        <v>9.8090001490276091</v>
      </c>
      <c r="M19" s="10">
        <f t="shared" si="3"/>
        <v>868</v>
      </c>
      <c r="N19" s="10">
        <f t="shared" si="4"/>
        <v>217</v>
      </c>
    </row>
    <row r="20" spans="1:18" s="10" customFormat="1">
      <c r="A20" s="63"/>
      <c r="C20" s="15">
        <v>38.1</v>
      </c>
      <c r="D20" s="15">
        <v>24</v>
      </c>
      <c r="E20" s="15">
        <v>40</v>
      </c>
      <c r="H20" s="27">
        <f t="shared" si="0"/>
        <v>27508.163760000003</v>
      </c>
      <c r="I20" s="11">
        <f t="shared" si="1"/>
        <v>0.215939085516</v>
      </c>
      <c r="J20" s="17">
        <v>2.8</v>
      </c>
      <c r="K20" s="9">
        <f t="shared" si="2"/>
        <v>12.96661969883416</v>
      </c>
      <c r="M20" s="10">
        <f t="shared" si="3"/>
        <v>875.61000000000013</v>
      </c>
      <c r="N20" s="10">
        <f t="shared" si="4"/>
        <v>218.90250000000003</v>
      </c>
    </row>
    <row r="21" spans="1:18" s="10" customFormat="1">
      <c r="A21" s="63"/>
      <c r="B21" s="2"/>
      <c r="C21" s="3">
        <v>42.2</v>
      </c>
      <c r="D21" s="3">
        <v>35</v>
      </c>
      <c r="E21" s="3">
        <v>6000</v>
      </c>
      <c r="F21"/>
      <c r="G21"/>
      <c r="H21" s="27">
        <f t="shared" si="0"/>
        <v>2619340.4160000007</v>
      </c>
      <c r="I21" s="11">
        <f t="shared" si="1"/>
        <v>20.561822265600004</v>
      </c>
      <c r="J21" s="16"/>
      <c r="K21" s="9">
        <f t="shared" si="2"/>
        <v>0</v>
      </c>
      <c r="M21" s="10">
        <f t="shared" si="3"/>
        <v>555.84000000000015</v>
      </c>
      <c r="N21" s="10">
        <f t="shared" si="4"/>
        <v>138.96000000000004</v>
      </c>
    </row>
    <row r="22" spans="1:18" s="10" customFormat="1">
      <c r="A22" s="63"/>
      <c r="B22" s="2"/>
      <c r="C22" s="3">
        <v>45</v>
      </c>
      <c r="D22" s="3">
        <v>30</v>
      </c>
      <c r="E22" s="3">
        <v>6000</v>
      </c>
      <c r="F22"/>
      <c r="G22"/>
      <c r="H22" s="27">
        <f>3.1416*E22*N22</f>
        <v>5301450</v>
      </c>
      <c r="I22" s="11">
        <f t="shared" si="1"/>
        <v>41.616382499999993</v>
      </c>
      <c r="J22" s="17">
        <v>230</v>
      </c>
      <c r="K22" s="9">
        <f t="shared" si="2"/>
        <v>5.5266696955219503</v>
      </c>
      <c r="M22" s="10">
        <f t="shared" si="3"/>
        <v>1125</v>
      </c>
      <c r="N22" s="10">
        <f t="shared" si="4"/>
        <v>281.25</v>
      </c>
    </row>
    <row r="23" spans="1:18">
      <c r="A23" s="63">
        <v>42595</v>
      </c>
      <c r="B23" s="14"/>
      <c r="C23" s="15">
        <v>48</v>
      </c>
      <c r="D23" s="15">
        <v>38</v>
      </c>
      <c r="E23" s="15">
        <v>8</v>
      </c>
      <c r="F23" s="10"/>
      <c r="G23" s="10"/>
      <c r="H23" s="27">
        <f t="shared" si="0"/>
        <v>5403.5519999999997</v>
      </c>
      <c r="I23" s="11">
        <f t="shared" si="1"/>
        <v>4.2417883199999992E-2</v>
      </c>
      <c r="J23" s="17">
        <v>2</v>
      </c>
      <c r="K23" s="9">
        <f t="shared" si="2"/>
        <v>47.149924727974174</v>
      </c>
      <c r="L23" s="10"/>
      <c r="M23" s="10">
        <f t="shared" si="3"/>
        <v>860</v>
      </c>
      <c r="N23" s="10">
        <f t="shared" si="4"/>
        <v>215</v>
      </c>
      <c r="O23" s="10"/>
      <c r="P23" s="10"/>
      <c r="Q23" s="10"/>
      <c r="R23" s="10"/>
    </row>
    <row r="24" spans="1:18">
      <c r="A24" s="63"/>
      <c r="B24" s="14"/>
      <c r="C24" s="15">
        <v>48</v>
      </c>
      <c r="D24" s="15">
        <v>40</v>
      </c>
      <c r="E24" s="15">
        <v>660</v>
      </c>
      <c r="F24" s="10"/>
      <c r="G24" s="10"/>
      <c r="H24" s="27">
        <f t="shared" si="0"/>
        <v>364928.25600000005</v>
      </c>
      <c r="I24" s="11">
        <f t="shared" si="1"/>
        <v>2.8646868096000002</v>
      </c>
      <c r="J24" s="17">
        <v>16.5</v>
      </c>
      <c r="K24" s="9">
        <f t="shared" si="2"/>
        <v>5.7597919412013896</v>
      </c>
      <c r="L24" s="10"/>
      <c r="M24" s="10">
        <f t="shared" si="3"/>
        <v>704</v>
      </c>
      <c r="N24" s="10">
        <f t="shared" si="4"/>
        <v>176</v>
      </c>
      <c r="O24" s="10"/>
      <c r="P24" s="10"/>
      <c r="Q24" s="10"/>
      <c r="R24" s="10"/>
    </row>
    <row r="25" spans="1:18" s="10" customFormat="1">
      <c r="A25" s="63">
        <v>42955</v>
      </c>
      <c r="B25" s="14" t="s">
        <v>13</v>
      </c>
      <c r="C25" s="15">
        <v>50</v>
      </c>
      <c r="D25" s="15">
        <v>25</v>
      </c>
      <c r="E25" s="15">
        <v>60</v>
      </c>
      <c r="H25" s="27">
        <f t="shared" si="0"/>
        <v>88357.5</v>
      </c>
      <c r="I25" s="11">
        <f t="shared" si="1"/>
        <v>0.693606375</v>
      </c>
      <c r="J25" s="17">
        <v>6</v>
      </c>
      <c r="K25" s="9">
        <f t="shared" si="2"/>
        <v>8.6504395234256606</v>
      </c>
      <c r="M25" s="10">
        <f t="shared" si="3"/>
        <v>1875</v>
      </c>
      <c r="N25" s="10">
        <f t="shared" si="4"/>
        <v>468.75</v>
      </c>
    </row>
    <row r="26" spans="1:18" s="10" customFormat="1">
      <c r="A26" s="63">
        <v>42915</v>
      </c>
      <c r="B26" s="14" t="s">
        <v>13</v>
      </c>
      <c r="C26" s="15">
        <v>50.8</v>
      </c>
      <c r="D26" s="15">
        <v>25.4</v>
      </c>
      <c r="E26" s="15">
        <v>50.8</v>
      </c>
      <c r="H26" s="27">
        <f t="shared" si="0"/>
        <v>77222.400393599994</v>
      </c>
      <c r="I26" s="11">
        <f t="shared" si="1"/>
        <v>0.60619584308975993</v>
      </c>
      <c r="J26" s="17">
        <v>5.3</v>
      </c>
      <c r="K26" s="9">
        <f t="shared" si="2"/>
        <v>8.7430490664305403</v>
      </c>
      <c r="M26" s="10">
        <f t="shared" si="3"/>
        <v>1935.48</v>
      </c>
      <c r="N26" s="10">
        <f t="shared" si="4"/>
        <v>483.87</v>
      </c>
    </row>
    <row r="27" spans="1:18">
      <c r="A27" s="63">
        <v>42836</v>
      </c>
      <c r="B27" s="14" t="s">
        <v>36</v>
      </c>
      <c r="C27" s="15">
        <v>50.8</v>
      </c>
      <c r="D27" s="15">
        <v>25.4</v>
      </c>
      <c r="E27" s="15">
        <v>50.8</v>
      </c>
      <c r="F27" s="10"/>
      <c r="G27" s="10"/>
      <c r="H27" s="27">
        <f t="shared" si="0"/>
        <v>77222.400393599994</v>
      </c>
      <c r="I27" s="11">
        <f t="shared" si="1"/>
        <v>0.60619584308975993</v>
      </c>
      <c r="J27" s="17">
        <v>5.5</v>
      </c>
      <c r="K27" s="9">
        <f t="shared" si="2"/>
        <v>9.0729754462958443</v>
      </c>
      <c r="L27" s="10"/>
      <c r="M27" s="10">
        <f t="shared" si="3"/>
        <v>1935.48</v>
      </c>
      <c r="N27" s="10">
        <f t="shared" si="4"/>
        <v>483.87</v>
      </c>
      <c r="O27" s="10"/>
      <c r="P27" s="10"/>
      <c r="Q27" s="10"/>
      <c r="R27" s="10"/>
    </row>
    <row r="28" spans="1:18" s="10" customFormat="1">
      <c r="A28" s="63">
        <v>42420</v>
      </c>
      <c r="B28" s="14"/>
      <c r="C28" s="15">
        <v>50.8</v>
      </c>
      <c r="D28" s="15">
        <v>25.4</v>
      </c>
      <c r="E28" s="15">
        <v>50.8</v>
      </c>
      <c r="H28" s="27">
        <f t="shared" si="0"/>
        <v>77222.400393599994</v>
      </c>
      <c r="I28" s="11">
        <f t="shared" si="1"/>
        <v>0.60619584308975993</v>
      </c>
      <c r="J28" s="17">
        <v>4</v>
      </c>
      <c r="K28" s="9">
        <f t="shared" si="2"/>
        <v>6.5985275973060684</v>
      </c>
      <c r="M28" s="10">
        <f t="shared" si="3"/>
        <v>1935.48</v>
      </c>
      <c r="N28" s="10">
        <f t="shared" si="4"/>
        <v>483.87</v>
      </c>
      <c r="R28"/>
    </row>
    <row r="29" spans="1:18">
      <c r="A29" s="63">
        <v>42726</v>
      </c>
      <c r="B29" s="14"/>
      <c r="C29" s="15">
        <v>50.8</v>
      </c>
      <c r="D29" s="15">
        <v>25.4</v>
      </c>
      <c r="E29" s="15">
        <v>50.8</v>
      </c>
      <c r="F29" s="10"/>
      <c r="G29" s="10"/>
      <c r="H29" s="27">
        <f t="shared" si="0"/>
        <v>77222.400393599994</v>
      </c>
      <c r="I29" s="11">
        <f t="shared" si="1"/>
        <v>0.60619584308975993</v>
      </c>
      <c r="J29" s="17">
        <v>5.2</v>
      </c>
      <c r="K29" s="9">
        <f t="shared" si="2"/>
        <v>8.5780858764978891</v>
      </c>
      <c r="L29" s="10"/>
      <c r="M29" s="10">
        <f t="shared" si="3"/>
        <v>1935.48</v>
      </c>
      <c r="N29" s="10">
        <f t="shared" si="4"/>
        <v>483.87</v>
      </c>
      <c r="O29" s="10"/>
    </row>
    <row r="30" spans="1:18">
      <c r="A30" s="63"/>
      <c r="B30" s="14"/>
      <c r="C30" s="15">
        <v>50.8</v>
      </c>
      <c r="D30" s="15">
        <v>25.4</v>
      </c>
      <c r="E30" s="15">
        <v>50</v>
      </c>
      <c r="F30" s="10"/>
      <c r="G30" s="10"/>
      <c r="H30" s="27">
        <f t="shared" si="0"/>
        <v>76006.299599999998</v>
      </c>
      <c r="I30" s="11">
        <f t="shared" si="1"/>
        <v>0.59664945185999996</v>
      </c>
      <c r="J30" s="17">
        <v>4.5</v>
      </c>
      <c r="K30" s="9">
        <f t="shared" si="2"/>
        <v>7.542117043720836</v>
      </c>
      <c r="L30" s="10"/>
      <c r="M30" s="10">
        <f t="shared" si="3"/>
        <v>1935.48</v>
      </c>
      <c r="N30" s="10">
        <f t="shared" si="4"/>
        <v>483.87</v>
      </c>
      <c r="O30" s="10"/>
      <c r="R30" s="10"/>
    </row>
    <row r="31" spans="1:18" s="10" customFormat="1">
      <c r="A31" s="63">
        <v>42768</v>
      </c>
      <c r="B31" s="14"/>
      <c r="C31" s="15">
        <v>50.8</v>
      </c>
      <c r="D31" s="15">
        <v>25.4</v>
      </c>
      <c r="E31" s="15">
        <v>63.5</v>
      </c>
      <c r="H31" s="27">
        <f t="shared" si="0"/>
        <v>96528.000492000006</v>
      </c>
      <c r="I31" s="11">
        <f t="shared" si="1"/>
        <v>0.7577448038622</v>
      </c>
      <c r="J31" s="17">
        <v>6.3</v>
      </c>
      <c r="K31" s="9">
        <f t="shared" si="2"/>
        <v>8.3141447726056441</v>
      </c>
      <c r="M31" s="10">
        <f t="shared" si="3"/>
        <v>1935.48</v>
      </c>
      <c r="N31" s="10">
        <f t="shared" si="4"/>
        <v>483.87</v>
      </c>
      <c r="O31"/>
      <c r="R31"/>
    </row>
    <row r="32" spans="1:18" s="10" customFormat="1">
      <c r="A32" s="63">
        <v>42933</v>
      </c>
      <c r="B32" s="14" t="s">
        <v>166</v>
      </c>
      <c r="C32" s="15">
        <v>50.8</v>
      </c>
      <c r="D32" s="15">
        <v>38</v>
      </c>
      <c r="E32" s="15">
        <v>660</v>
      </c>
      <c r="H32" s="27">
        <f t="shared" si="0"/>
        <v>589193.25696000003</v>
      </c>
      <c r="I32" s="11">
        <f t="shared" si="1"/>
        <v>4.6251670671360001</v>
      </c>
      <c r="J32" s="17">
        <v>136.80000000000001</v>
      </c>
      <c r="K32" s="9">
        <f t="shared" si="2"/>
        <v>29.577309968331463</v>
      </c>
      <c r="M32" s="10">
        <f t="shared" si="3"/>
        <v>1136.6399999999999</v>
      </c>
      <c r="N32" s="10">
        <f t="shared" si="4"/>
        <v>284.15999999999997</v>
      </c>
    </row>
    <row r="33" spans="1:18">
      <c r="A33" s="63">
        <v>42899</v>
      </c>
      <c r="B33" s="14" t="s">
        <v>13</v>
      </c>
      <c r="C33" s="15">
        <v>51</v>
      </c>
      <c r="D33" s="15">
        <v>3.5</v>
      </c>
      <c r="E33" s="15">
        <v>1219</v>
      </c>
      <c r="F33" s="10"/>
      <c r="G33" s="10"/>
      <c r="H33" s="27">
        <f t="shared" si="0"/>
        <v>2478475.9807500001</v>
      </c>
      <c r="I33" s="11">
        <f t="shared" si="1"/>
        <v>19.456036448887499</v>
      </c>
      <c r="J33" s="17">
        <v>30.5</v>
      </c>
      <c r="K33" s="9">
        <f t="shared" si="2"/>
        <v>1.5676368658192967</v>
      </c>
      <c r="L33" s="10"/>
      <c r="M33" s="10">
        <f t="shared" si="3"/>
        <v>2588.75</v>
      </c>
      <c r="N33" s="10">
        <f t="shared" si="4"/>
        <v>647.1875</v>
      </c>
      <c r="O33" s="10"/>
      <c r="P33" s="10"/>
      <c r="Q33" s="10"/>
      <c r="R33" s="10"/>
    </row>
    <row r="34" spans="1:18" s="10" customFormat="1">
      <c r="A34" s="63">
        <v>42770</v>
      </c>
      <c r="B34" s="14" t="s">
        <v>36</v>
      </c>
      <c r="C34" s="15">
        <v>57</v>
      </c>
      <c r="D34" s="15">
        <v>29</v>
      </c>
      <c r="E34" s="15">
        <v>38</v>
      </c>
      <c r="H34" s="27">
        <f t="shared" si="0"/>
        <v>71867.241599999994</v>
      </c>
      <c r="I34" s="11">
        <f t="shared" si="1"/>
        <v>0.5641578465599999</v>
      </c>
      <c r="J34" s="17">
        <v>5</v>
      </c>
      <c r="K34" s="9">
        <f t="shared" si="2"/>
        <v>8.8627678060101829</v>
      </c>
      <c r="M34" s="10">
        <f t="shared" si="3"/>
        <v>2408</v>
      </c>
      <c r="N34" s="10">
        <f t="shared" si="4"/>
        <v>602</v>
      </c>
      <c r="O34"/>
      <c r="P34" s="10" t="s">
        <v>208</v>
      </c>
    </row>
    <row r="35" spans="1:18" s="10" customFormat="1">
      <c r="A35" s="63">
        <v>42417</v>
      </c>
      <c r="B35" s="14"/>
      <c r="C35" s="15">
        <v>60</v>
      </c>
      <c r="D35" s="15">
        <v>38</v>
      </c>
      <c r="E35" s="15">
        <v>57</v>
      </c>
      <c r="H35" s="27">
        <f t="shared" si="0"/>
        <v>96519.376799999998</v>
      </c>
      <c r="I35" s="11">
        <f t="shared" si="1"/>
        <v>0.75767710787999998</v>
      </c>
      <c r="J35" s="17">
        <v>5.5</v>
      </c>
      <c r="K35" s="9">
        <f t="shared" si="2"/>
        <v>7.2590288696845304</v>
      </c>
      <c r="M35" s="10">
        <f t="shared" si="3"/>
        <v>2156</v>
      </c>
      <c r="N35" s="10">
        <f t="shared" si="4"/>
        <v>539</v>
      </c>
      <c r="R35"/>
    </row>
    <row r="36" spans="1:18" s="10" customFormat="1">
      <c r="A36" s="63">
        <v>42917</v>
      </c>
      <c r="B36" s="24" t="s">
        <v>166</v>
      </c>
      <c r="C36" s="15">
        <v>60</v>
      </c>
      <c r="D36" s="15">
        <v>49</v>
      </c>
      <c r="E36" s="15">
        <v>400</v>
      </c>
      <c r="H36" s="27">
        <f t="shared" si="0"/>
        <v>376677.83999999997</v>
      </c>
      <c r="I36" s="11">
        <f t="shared" si="1"/>
        <v>2.9569210439999996</v>
      </c>
      <c r="J36" s="17">
        <v>12</v>
      </c>
      <c r="K36" s="9">
        <f t="shared" si="2"/>
        <v>4.0582754227914384</v>
      </c>
      <c r="M36" s="10">
        <f t="shared" si="3"/>
        <v>1199</v>
      </c>
      <c r="N36" s="10">
        <f t="shared" si="4"/>
        <v>299.75</v>
      </c>
    </row>
    <row r="37" spans="1:18" s="10" customFormat="1">
      <c r="A37" s="63">
        <v>42888</v>
      </c>
      <c r="B37" s="14" t="s">
        <v>13</v>
      </c>
      <c r="C37" s="15">
        <v>60</v>
      </c>
      <c r="D37" s="15">
        <v>50</v>
      </c>
      <c r="E37" s="15">
        <v>508</v>
      </c>
      <c r="H37" s="27">
        <f t="shared" si="0"/>
        <v>438881.52</v>
      </c>
      <c r="I37" s="11">
        <f t="shared" si="1"/>
        <v>3.4452199320000001</v>
      </c>
      <c r="J37" s="17">
        <v>22</v>
      </c>
      <c r="K37" s="9">
        <f t="shared" si="2"/>
        <v>6.3856590970169735</v>
      </c>
      <c r="M37" s="10">
        <f t="shared" si="3"/>
        <v>1100</v>
      </c>
      <c r="N37" s="10">
        <f t="shared" si="4"/>
        <v>275</v>
      </c>
    </row>
    <row r="38" spans="1:18" s="10" customFormat="1">
      <c r="A38" s="63">
        <v>42931</v>
      </c>
      <c r="B38" s="24" t="s">
        <v>166</v>
      </c>
      <c r="C38" s="15">
        <v>60</v>
      </c>
      <c r="D38" s="15">
        <v>52</v>
      </c>
      <c r="E38" s="15">
        <v>508</v>
      </c>
      <c r="H38" s="27">
        <f t="shared" si="0"/>
        <v>357488.9472</v>
      </c>
      <c r="I38" s="11">
        <f t="shared" si="1"/>
        <v>2.8062882355199998</v>
      </c>
      <c r="J38" s="17">
        <v>17.600000000000001</v>
      </c>
      <c r="K38" s="9">
        <f t="shared" si="2"/>
        <v>6.2716294702845286</v>
      </c>
      <c r="M38" s="10">
        <f t="shared" si="3"/>
        <v>896</v>
      </c>
      <c r="N38" s="10">
        <f t="shared" si="4"/>
        <v>224</v>
      </c>
    </row>
    <row r="39" spans="1:18" s="10" customFormat="1">
      <c r="A39" s="63">
        <v>42417</v>
      </c>
      <c r="B39" s="14"/>
      <c r="C39" s="15">
        <v>60.3</v>
      </c>
      <c r="D39" s="15">
        <v>49</v>
      </c>
      <c r="E39" s="15">
        <v>508</v>
      </c>
      <c r="H39" s="27">
        <f t="shared" si="0"/>
        <v>492780.16048799991</v>
      </c>
      <c r="I39" s="11">
        <f t="shared" si="1"/>
        <v>3.868324259830799</v>
      </c>
      <c r="J39" s="17">
        <v>18</v>
      </c>
      <c r="K39" s="9">
        <f t="shared" si="2"/>
        <v>4.6531776528959652</v>
      </c>
      <c r="M39" s="10">
        <f t="shared" si="3"/>
        <v>1235.0899999999997</v>
      </c>
      <c r="N39" s="10">
        <f t="shared" si="4"/>
        <v>308.77249999999992</v>
      </c>
      <c r="O39"/>
      <c r="R39"/>
    </row>
    <row r="40" spans="1:18" s="10" customFormat="1">
      <c r="A40" s="63">
        <v>42891</v>
      </c>
      <c r="B40" s="14" t="s">
        <v>13</v>
      </c>
      <c r="C40" s="15">
        <v>63</v>
      </c>
      <c r="D40" s="15">
        <v>50</v>
      </c>
      <c r="E40" s="15">
        <v>1473</v>
      </c>
      <c r="H40" s="27">
        <f t="shared" si="0"/>
        <v>1699477.5797999999</v>
      </c>
      <c r="I40" s="11">
        <f t="shared" si="1"/>
        <v>13.340899001429998</v>
      </c>
      <c r="J40" s="17">
        <v>72.599999999999994</v>
      </c>
      <c r="K40" s="9">
        <f t="shared" si="2"/>
        <v>5.4419121224302858</v>
      </c>
      <c r="M40" s="10">
        <f t="shared" si="3"/>
        <v>1469</v>
      </c>
      <c r="N40" s="10">
        <f t="shared" si="4"/>
        <v>367.25</v>
      </c>
      <c r="P40"/>
      <c r="Q40"/>
    </row>
    <row r="41" spans="1:18" s="10" customFormat="1">
      <c r="A41" s="63">
        <v>42417</v>
      </c>
      <c r="B41" s="14"/>
      <c r="C41" s="15">
        <v>63.5</v>
      </c>
      <c r="D41" s="15">
        <v>49.5</v>
      </c>
      <c r="E41" s="15">
        <v>254</v>
      </c>
      <c r="H41" s="27">
        <f t="shared" si="0"/>
        <v>315595.71120000002</v>
      </c>
      <c r="I41" s="11">
        <f t="shared" si="1"/>
        <v>2.4774263329199999</v>
      </c>
      <c r="J41" s="17">
        <v>13</v>
      </c>
      <c r="K41" s="9">
        <f t="shared" si="2"/>
        <v>5.2473810531745047</v>
      </c>
      <c r="M41" s="10">
        <f t="shared" si="3"/>
        <v>1582</v>
      </c>
      <c r="N41" s="10">
        <f t="shared" si="4"/>
        <v>395.5</v>
      </c>
      <c r="P41"/>
      <c r="Q41"/>
      <c r="R41"/>
    </row>
    <row r="42" spans="1:18" s="10" customFormat="1">
      <c r="A42" s="63">
        <v>42423</v>
      </c>
      <c r="B42" s="14"/>
      <c r="C42" s="15">
        <v>63.5</v>
      </c>
      <c r="D42" s="15">
        <v>50</v>
      </c>
      <c r="E42" s="15">
        <v>254</v>
      </c>
      <c r="H42" s="27">
        <f t="shared" si="0"/>
        <v>305671.00410000002</v>
      </c>
      <c r="I42" s="11">
        <f t="shared" si="1"/>
        <v>2.399517382185</v>
      </c>
      <c r="J42" s="17">
        <v>13</v>
      </c>
      <c r="K42" s="9">
        <f t="shared" si="2"/>
        <v>5.417756127343492</v>
      </c>
      <c r="M42" s="10">
        <f t="shared" si="3"/>
        <v>1532.25</v>
      </c>
      <c r="N42" s="10">
        <f t="shared" si="4"/>
        <v>383.0625</v>
      </c>
      <c r="O42"/>
    </row>
    <row r="43" spans="1:18" s="10" customFormat="1">
      <c r="A43" s="63">
        <v>42888</v>
      </c>
      <c r="B43" s="14" t="s">
        <v>13</v>
      </c>
      <c r="C43" s="15">
        <v>63.5</v>
      </c>
      <c r="D43" s="15">
        <v>50.8</v>
      </c>
      <c r="E43" s="15">
        <v>508</v>
      </c>
      <c r="H43" s="27">
        <f t="shared" si="0"/>
        <v>579168.00295200001</v>
      </c>
      <c r="I43" s="11">
        <f t="shared" si="1"/>
        <v>4.5464688231731998</v>
      </c>
      <c r="J43" s="17">
        <v>28</v>
      </c>
      <c r="K43" s="9">
        <f t="shared" si="2"/>
        <v>6.1586257574856633</v>
      </c>
      <c r="M43" s="10">
        <f t="shared" si="3"/>
        <v>1451.6100000000001</v>
      </c>
      <c r="N43" s="10">
        <f t="shared" si="4"/>
        <v>362.90250000000003</v>
      </c>
    </row>
    <row r="44" spans="1:18" s="10" customFormat="1">
      <c r="A44" s="63">
        <v>42423</v>
      </c>
      <c r="B44" s="2"/>
      <c r="C44" s="3">
        <v>69.849999999999994</v>
      </c>
      <c r="D44" s="3">
        <v>44.449999999999996</v>
      </c>
      <c r="E44" s="3">
        <v>330.2</v>
      </c>
      <c r="F44"/>
      <c r="G44"/>
      <c r="H44" s="27">
        <f t="shared" si="0"/>
        <v>752918.40383759979</v>
      </c>
      <c r="I44" s="11">
        <f t="shared" si="1"/>
        <v>5.9104094701251579</v>
      </c>
      <c r="J44" s="18">
        <v>40.5</v>
      </c>
      <c r="K44" s="9">
        <f t="shared" si="2"/>
        <v>6.8523171202793804</v>
      </c>
      <c r="M44" s="10">
        <f t="shared" si="3"/>
        <v>2903.2199999999993</v>
      </c>
      <c r="N44" s="10">
        <f t="shared" si="4"/>
        <v>725.80499999999984</v>
      </c>
      <c r="O44"/>
      <c r="P44"/>
      <c r="Q44"/>
    </row>
    <row r="45" spans="1:18" s="10" customFormat="1">
      <c r="A45" s="63"/>
      <c r="B45" s="2"/>
      <c r="C45" s="3">
        <v>69.849999999999994</v>
      </c>
      <c r="D45" s="3">
        <v>44.449999999999996</v>
      </c>
      <c r="E45" s="3">
        <v>76.199999999999989</v>
      </c>
      <c r="F45"/>
      <c r="G45"/>
      <c r="H45" s="27">
        <f t="shared" si="0"/>
        <v>173750.40088559993</v>
      </c>
      <c r="I45" s="11">
        <f t="shared" si="1"/>
        <v>1.3639406469519593</v>
      </c>
      <c r="J45" s="18">
        <v>9.5</v>
      </c>
      <c r="K45" s="9">
        <f t="shared" si="2"/>
        <v>6.9651124638230755</v>
      </c>
      <c r="M45" s="10">
        <f t="shared" si="3"/>
        <v>2903.2199999999993</v>
      </c>
      <c r="N45" s="10">
        <f t="shared" si="4"/>
        <v>725.80499999999984</v>
      </c>
    </row>
    <row r="46" spans="1:18">
      <c r="A46" s="63">
        <v>42909</v>
      </c>
      <c r="B46" s="14" t="s">
        <v>13</v>
      </c>
      <c r="C46" s="15">
        <v>70</v>
      </c>
      <c r="D46" s="15">
        <v>30</v>
      </c>
      <c r="E46" s="15">
        <v>63</v>
      </c>
      <c r="F46" s="10"/>
      <c r="G46" s="10"/>
      <c r="H46" s="27">
        <f t="shared" si="0"/>
        <v>197920.8</v>
      </c>
      <c r="I46" s="11">
        <f t="shared" si="1"/>
        <v>1.5536782799999997</v>
      </c>
      <c r="J46" s="18">
        <v>10.8</v>
      </c>
      <c r="K46" s="9">
        <f t="shared" si="2"/>
        <v>6.9512460456099072</v>
      </c>
      <c r="L46" s="10"/>
      <c r="M46" s="10">
        <f t="shared" si="3"/>
        <v>4000</v>
      </c>
      <c r="N46" s="10">
        <f t="shared" si="4"/>
        <v>1000</v>
      </c>
      <c r="O46" s="10"/>
      <c r="P46" s="10"/>
      <c r="Q46" s="10"/>
      <c r="R46" s="10"/>
    </row>
    <row r="47" spans="1:18" s="10" customFormat="1">
      <c r="A47" s="63">
        <v>42835</v>
      </c>
      <c r="B47" s="14" t="s">
        <v>13</v>
      </c>
      <c r="C47" s="15">
        <v>70</v>
      </c>
      <c r="D47" s="15">
        <v>30</v>
      </c>
      <c r="E47" s="15">
        <v>38</v>
      </c>
      <c r="H47" s="27">
        <f t="shared" si="0"/>
        <v>119380.79999999999</v>
      </c>
      <c r="I47" s="11">
        <f t="shared" si="1"/>
        <v>0.9371392799999998</v>
      </c>
      <c r="J47" s="18">
        <v>6.8</v>
      </c>
      <c r="K47" s="9">
        <f t="shared" si="2"/>
        <v>7.2561252581366578</v>
      </c>
      <c r="M47" s="10">
        <f t="shared" si="3"/>
        <v>4000</v>
      </c>
      <c r="N47" s="10">
        <f t="shared" si="4"/>
        <v>1000</v>
      </c>
      <c r="O47"/>
      <c r="P47" s="10" t="s">
        <v>207</v>
      </c>
    </row>
    <row r="48" spans="1:18" s="10" customFormat="1">
      <c r="A48" s="63">
        <v>42786</v>
      </c>
      <c r="B48" s="14"/>
      <c r="C48" s="15">
        <v>70</v>
      </c>
      <c r="D48" s="15">
        <v>30</v>
      </c>
      <c r="E48" s="15">
        <v>30</v>
      </c>
      <c r="H48" s="27">
        <f t="shared" si="0"/>
        <v>94248</v>
      </c>
      <c r="I48" s="11">
        <f t="shared" si="1"/>
        <v>0.73984679999999992</v>
      </c>
      <c r="J48" s="18">
        <v>5.6</v>
      </c>
      <c r="K48" s="9">
        <f t="shared" si="2"/>
        <v>7.569134582997453</v>
      </c>
      <c r="M48" s="10">
        <f t="shared" si="3"/>
        <v>4000</v>
      </c>
      <c r="N48" s="10">
        <f t="shared" si="4"/>
        <v>1000</v>
      </c>
      <c r="P48" s="10" t="s">
        <v>208</v>
      </c>
    </row>
    <row r="49" spans="1:18" s="10" customFormat="1">
      <c r="A49" s="63"/>
      <c r="B49" s="2"/>
      <c r="C49" s="4">
        <v>70</v>
      </c>
      <c r="D49" s="4">
        <v>30</v>
      </c>
      <c r="E49" s="4">
        <v>50</v>
      </c>
      <c r="F49"/>
      <c r="G49"/>
      <c r="H49" s="27">
        <f t="shared" si="0"/>
        <v>157079.99999999997</v>
      </c>
      <c r="I49" s="11">
        <f t="shared" si="1"/>
        <v>1.2330779999999997</v>
      </c>
      <c r="J49" s="19">
        <v>8.5</v>
      </c>
      <c r="K49" s="9">
        <f t="shared" si="2"/>
        <v>6.8933189952298255</v>
      </c>
      <c r="M49" s="10">
        <f t="shared" si="3"/>
        <v>4000</v>
      </c>
      <c r="N49" s="10">
        <f t="shared" si="4"/>
        <v>1000</v>
      </c>
    </row>
    <row r="50" spans="1:18" s="10" customFormat="1">
      <c r="A50" s="63">
        <v>42670</v>
      </c>
      <c r="B50" s="14"/>
      <c r="C50" s="4">
        <v>70</v>
      </c>
      <c r="D50" s="4">
        <v>30</v>
      </c>
      <c r="E50" s="4">
        <v>50.8</v>
      </c>
      <c r="H50" s="27">
        <f t="shared" si="0"/>
        <v>159593.28</v>
      </c>
      <c r="I50" s="11">
        <f t="shared" si="1"/>
        <v>1.2528072479999999</v>
      </c>
      <c r="J50" s="19">
        <v>8.3000000000000007</v>
      </c>
      <c r="K50" s="9">
        <f t="shared" si="2"/>
        <v>6.6251213131551117</v>
      </c>
      <c r="M50" s="10">
        <f t="shared" si="3"/>
        <v>4000</v>
      </c>
      <c r="N50" s="10">
        <f t="shared" si="4"/>
        <v>1000</v>
      </c>
    </row>
    <row r="51" spans="1:18" s="10" customFormat="1">
      <c r="A51" s="63">
        <v>42942</v>
      </c>
      <c r="B51" s="14" t="s">
        <v>13</v>
      </c>
      <c r="C51" s="4">
        <v>70</v>
      </c>
      <c r="D51" s="4">
        <v>30</v>
      </c>
      <c r="E51" s="4">
        <v>45</v>
      </c>
      <c r="H51" s="27">
        <f t="shared" si="0"/>
        <v>141372</v>
      </c>
      <c r="I51" s="11">
        <f t="shared" si="1"/>
        <v>1.1097701999999998</v>
      </c>
      <c r="J51" s="19">
        <v>8</v>
      </c>
      <c r="K51" s="9">
        <f t="shared" si="2"/>
        <v>7.2086996028547183</v>
      </c>
      <c r="M51" s="10">
        <f t="shared" si="3"/>
        <v>4000</v>
      </c>
      <c r="N51" s="10">
        <f t="shared" si="4"/>
        <v>1000</v>
      </c>
    </row>
    <row r="52" spans="1:18" s="10" customFormat="1">
      <c r="A52" s="63">
        <v>42670</v>
      </c>
      <c r="B52" s="2"/>
      <c r="C52" s="3">
        <v>70</v>
      </c>
      <c r="D52" s="3">
        <v>30</v>
      </c>
      <c r="E52" s="4">
        <v>80</v>
      </c>
      <c r="F52"/>
      <c r="G52"/>
      <c r="H52" s="27">
        <f t="shared" si="0"/>
        <v>251328</v>
      </c>
      <c r="I52" s="11">
        <f t="shared" si="1"/>
        <v>1.9729247999999999</v>
      </c>
      <c r="J52" s="19">
        <v>13</v>
      </c>
      <c r="K52" s="9">
        <f t="shared" si="2"/>
        <v>6.5892019807343898</v>
      </c>
      <c r="M52" s="10">
        <f t="shared" si="3"/>
        <v>4000</v>
      </c>
      <c r="N52" s="10">
        <f t="shared" si="4"/>
        <v>1000</v>
      </c>
      <c r="P52" s="10" t="s">
        <v>206</v>
      </c>
    </row>
    <row r="53" spans="1:18" s="10" customFormat="1">
      <c r="A53" s="63"/>
      <c r="B53" s="2"/>
      <c r="C53" s="3">
        <v>70</v>
      </c>
      <c r="D53" s="3">
        <v>30</v>
      </c>
      <c r="E53" s="3">
        <v>38.099999999999994</v>
      </c>
      <c r="F53"/>
      <c r="G53"/>
      <c r="H53" s="27">
        <f t="shared" si="0"/>
        <v>119694.95999999998</v>
      </c>
      <c r="I53" s="11">
        <f t="shared" si="1"/>
        <v>0.93960543599999979</v>
      </c>
      <c r="J53" s="18">
        <v>7.5</v>
      </c>
      <c r="K53" s="9">
        <f t="shared" si="2"/>
        <v>7.9820738712712194</v>
      </c>
      <c r="M53" s="10">
        <f t="shared" si="3"/>
        <v>4000</v>
      </c>
      <c r="N53" s="10">
        <f t="shared" si="4"/>
        <v>1000</v>
      </c>
    </row>
    <row r="54" spans="1:18" s="10" customFormat="1">
      <c r="A54" s="63">
        <v>42566</v>
      </c>
      <c r="B54" s="14"/>
      <c r="C54" s="15">
        <v>70</v>
      </c>
      <c r="D54" s="15">
        <v>30</v>
      </c>
      <c r="E54" s="15">
        <v>38.1</v>
      </c>
      <c r="H54" s="27">
        <f t="shared" si="0"/>
        <v>119694.96</v>
      </c>
      <c r="I54" s="11">
        <f t="shared" si="1"/>
        <v>0.93960543600000002</v>
      </c>
      <c r="J54" s="18">
        <v>6.6</v>
      </c>
      <c r="K54" s="9">
        <f t="shared" si="2"/>
        <v>7.0242250067186704</v>
      </c>
      <c r="M54" s="10">
        <f t="shared" si="3"/>
        <v>4000</v>
      </c>
      <c r="N54" s="10">
        <f t="shared" si="4"/>
        <v>1000</v>
      </c>
    </row>
    <row r="55" spans="1:18" s="10" customFormat="1">
      <c r="A55" s="63"/>
      <c r="B55" s="2"/>
      <c r="C55" s="3">
        <v>70</v>
      </c>
      <c r="D55" s="3">
        <v>28</v>
      </c>
      <c r="E55" s="3">
        <v>28.1</v>
      </c>
      <c r="F55"/>
      <c r="G55"/>
      <c r="H55" s="27">
        <f t="shared" si="0"/>
        <v>90839.049839999992</v>
      </c>
      <c r="I55" s="11">
        <f t="shared" si="1"/>
        <v>0.71308654124399984</v>
      </c>
      <c r="J55" s="18">
        <v>6.7</v>
      </c>
      <c r="K55" s="9">
        <f t="shared" si="2"/>
        <v>9.3957740224793174</v>
      </c>
      <c r="M55" s="10">
        <f t="shared" si="3"/>
        <v>4116</v>
      </c>
      <c r="N55" s="10">
        <f t="shared" si="4"/>
        <v>1029</v>
      </c>
      <c r="R55"/>
    </row>
    <row r="56" spans="1:18" s="10" customFormat="1">
      <c r="A56" s="63">
        <v>42741</v>
      </c>
      <c r="B56" s="14"/>
      <c r="C56" s="15">
        <v>70</v>
      </c>
      <c r="D56" s="15">
        <v>28</v>
      </c>
      <c r="E56" s="15">
        <v>101.6</v>
      </c>
      <c r="H56" s="27">
        <f t="shared" si="0"/>
        <v>328442.97024</v>
      </c>
      <c r="I56" s="11">
        <f t="shared" si="1"/>
        <v>2.5782773163839998</v>
      </c>
      <c r="J56" s="18">
        <v>16</v>
      </c>
      <c r="K56" s="9">
        <f t="shared" si="2"/>
        <v>6.205693971833794</v>
      </c>
      <c r="M56" s="10">
        <f t="shared" si="3"/>
        <v>4116</v>
      </c>
      <c r="N56" s="10">
        <f t="shared" si="4"/>
        <v>1029</v>
      </c>
    </row>
    <row r="57" spans="1:18" s="10" customFormat="1">
      <c r="A57" s="63">
        <v>42886</v>
      </c>
      <c r="B57" s="14" t="s">
        <v>13</v>
      </c>
      <c r="C57" s="15">
        <v>70</v>
      </c>
      <c r="D57" s="15">
        <v>30</v>
      </c>
      <c r="E57" s="15">
        <v>38</v>
      </c>
      <c r="H57" s="27">
        <f t="shared" si="0"/>
        <v>119380.79999999999</v>
      </c>
      <c r="I57" s="11">
        <f t="shared" si="1"/>
        <v>0.9371392799999998</v>
      </c>
      <c r="J57" s="18">
        <v>7</v>
      </c>
      <c r="K57" s="9">
        <f t="shared" si="2"/>
        <v>7.4695407069053825</v>
      </c>
      <c r="M57" s="10">
        <f t="shared" si="3"/>
        <v>4000</v>
      </c>
      <c r="N57" s="10">
        <f t="shared" si="4"/>
        <v>1000</v>
      </c>
    </row>
    <row r="58" spans="1:18" s="10" customFormat="1">
      <c r="A58" s="63">
        <v>42965</v>
      </c>
      <c r="B58" s="14" t="s">
        <v>166</v>
      </c>
      <c r="C58" s="15">
        <v>70</v>
      </c>
      <c r="D58" s="15">
        <v>30</v>
      </c>
      <c r="E58" s="15">
        <v>38</v>
      </c>
      <c r="H58" s="27">
        <f t="shared" si="0"/>
        <v>119380.79999999999</v>
      </c>
      <c r="I58" s="11">
        <f t="shared" si="1"/>
        <v>0.9371392799999998</v>
      </c>
      <c r="J58" s="18">
        <v>6.8</v>
      </c>
      <c r="K58" s="9">
        <f t="shared" si="2"/>
        <v>7.2561252581366578</v>
      </c>
      <c r="M58" s="10">
        <f t="shared" si="3"/>
        <v>4000</v>
      </c>
      <c r="N58" s="10">
        <f t="shared" si="4"/>
        <v>1000</v>
      </c>
    </row>
    <row r="59" spans="1:18" s="10" customFormat="1">
      <c r="A59" s="63">
        <v>42786</v>
      </c>
      <c r="B59" s="14"/>
      <c r="C59" s="15">
        <v>70</v>
      </c>
      <c r="D59" s="15">
        <v>30</v>
      </c>
      <c r="E59" s="15">
        <v>50</v>
      </c>
      <c r="H59" s="27">
        <f t="shared" si="0"/>
        <v>157079.99999999997</v>
      </c>
      <c r="I59" s="11">
        <f t="shared" si="1"/>
        <v>1.2330779999999997</v>
      </c>
      <c r="J59" s="18">
        <v>8.5</v>
      </c>
      <c r="K59" s="9">
        <f t="shared" si="2"/>
        <v>6.8933189952298255</v>
      </c>
      <c r="M59" s="10">
        <f t="shared" si="3"/>
        <v>4000</v>
      </c>
      <c r="N59" s="10">
        <f t="shared" si="4"/>
        <v>1000</v>
      </c>
      <c r="P59"/>
      <c r="Q59"/>
    </row>
    <row r="60" spans="1:18" s="10" customFormat="1">
      <c r="A60" s="63">
        <v>42786</v>
      </c>
      <c r="B60" s="14"/>
      <c r="C60" s="15">
        <v>70</v>
      </c>
      <c r="D60" s="15">
        <v>30</v>
      </c>
      <c r="E60" s="15">
        <v>75</v>
      </c>
      <c r="H60" s="27">
        <f t="shared" si="0"/>
        <v>235620</v>
      </c>
      <c r="I60" s="11">
        <f t="shared" si="1"/>
        <v>1.8496169999999998</v>
      </c>
      <c r="J60" s="18">
        <v>12.5</v>
      </c>
      <c r="K60" s="9">
        <f t="shared" si="2"/>
        <v>6.7581558776762982</v>
      </c>
      <c r="M60" s="10">
        <f t="shared" si="3"/>
        <v>4000</v>
      </c>
      <c r="N60" s="10">
        <f t="shared" si="4"/>
        <v>1000</v>
      </c>
      <c r="P60" s="10" t="s">
        <v>89</v>
      </c>
    </row>
    <row r="61" spans="1:18" s="10" customFormat="1">
      <c r="A61" s="63">
        <v>42641</v>
      </c>
      <c r="B61" s="14"/>
      <c r="C61" s="15">
        <v>70</v>
      </c>
      <c r="D61" s="15">
        <v>30</v>
      </c>
      <c r="E61" s="15">
        <v>101.6</v>
      </c>
      <c r="H61" s="27">
        <f t="shared" si="0"/>
        <v>319186.56</v>
      </c>
      <c r="I61" s="11">
        <f t="shared" si="1"/>
        <v>2.5056144959999997</v>
      </c>
      <c r="J61" s="18">
        <v>15.8</v>
      </c>
      <c r="K61" s="9">
        <f t="shared" si="2"/>
        <v>6.3058383583042623</v>
      </c>
      <c r="M61" s="10">
        <f t="shared" si="3"/>
        <v>4000</v>
      </c>
      <c r="N61" s="10">
        <f t="shared" si="4"/>
        <v>1000</v>
      </c>
      <c r="O61"/>
    </row>
    <row r="62" spans="1:18" s="10" customFormat="1">
      <c r="A62" s="63">
        <v>42942</v>
      </c>
      <c r="B62" s="14" t="s">
        <v>36</v>
      </c>
      <c r="C62" s="15">
        <v>70</v>
      </c>
      <c r="D62" s="15">
        <v>42</v>
      </c>
      <c r="E62" s="15">
        <v>76.2</v>
      </c>
      <c r="H62" s="27">
        <f t="shared" si="0"/>
        <v>187681.69728000002</v>
      </c>
      <c r="I62" s="11">
        <f t="shared" si="1"/>
        <v>1.4733013236480001</v>
      </c>
      <c r="J62" s="18">
        <v>10.5</v>
      </c>
      <c r="K62" s="9">
        <f t="shared" si="2"/>
        <v>7.1268516707778717</v>
      </c>
      <c r="M62" s="10">
        <f t="shared" si="3"/>
        <v>3136</v>
      </c>
      <c r="N62" s="10">
        <f t="shared" si="4"/>
        <v>784</v>
      </c>
    </row>
    <row r="63" spans="1:18" s="10" customFormat="1">
      <c r="C63" s="15">
        <v>70</v>
      </c>
      <c r="D63" s="15">
        <v>42</v>
      </c>
      <c r="E63" s="15">
        <v>330.2</v>
      </c>
      <c r="H63" s="27">
        <f t="shared" si="0"/>
        <v>813287.35487999988</v>
      </c>
      <c r="I63" s="11">
        <f t="shared" si="1"/>
        <v>6.3843057358079989</v>
      </c>
      <c r="J63" s="18">
        <v>41.5</v>
      </c>
      <c r="K63" s="9">
        <f t="shared" si="2"/>
        <v>6.5003152601600389</v>
      </c>
      <c r="M63" s="10">
        <f t="shared" si="3"/>
        <v>3136</v>
      </c>
      <c r="N63" s="10">
        <f t="shared" si="4"/>
        <v>784</v>
      </c>
    </row>
    <row r="64" spans="1:18">
      <c r="A64" s="63">
        <v>42464</v>
      </c>
      <c r="B64" s="14"/>
      <c r="C64" s="15">
        <v>70</v>
      </c>
      <c r="D64" s="15">
        <v>56.8</v>
      </c>
      <c r="E64" s="15">
        <v>267</v>
      </c>
      <c r="F64" s="10"/>
      <c r="G64" s="10"/>
      <c r="H64" s="27">
        <f t="shared" si="0"/>
        <v>350990.48476800002</v>
      </c>
      <c r="I64" s="11">
        <f t="shared" si="1"/>
        <v>2.7552753054288002</v>
      </c>
      <c r="J64" s="18">
        <v>16</v>
      </c>
      <c r="K64" s="9">
        <f t="shared" si="2"/>
        <v>5.8070422104370945</v>
      </c>
      <c r="L64" s="10"/>
      <c r="M64" s="10">
        <f t="shared" si="3"/>
        <v>1673.7600000000002</v>
      </c>
      <c r="N64" s="10">
        <f t="shared" si="4"/>
        <v>418.44000000000005</v>
      </c>
      <c r="O64" s="10"/>
      <c r="P64" s="10"/>
      <c r="Q64" s="10"/>
      <c r="R64" s="10"/>
    </row>
    <row r="65" spans="1:18">
      <c r="A65" s="63">
        <v>42786</v>
      </c>
      <c r="B65" s="14"/>
      <c r="C65" s="15">
        <v>73</v>
      </c>
      <c r="D65" s="15">
        <v>44</v>
      </c>
      <c r="E65" s="15">
        <v>160</v>
      </c>
      <c r="F65" s="10"/>
      <c r="G65" s="10"/>
      <c r="H65" s="27">
        <f t="shared" si="0"/>
        <v>426377.95199999999</v>
      </c>
      <c r="I65" s="11">
        <f t="shared" si="1"/>
        <v>3.3470669231999999</v>
      </c>
      <c r="J65" s="18">
        <v>20</v>
      </c>
      <c r="K65" s="9">
        <f t="shared" si="2"/>
        <v>5.9753809705360723</v>
      </c>
      <c r="L65" s="10"/>
      <c r="M65" s="10">
        <f t="shared" si="3"/>
        <v>3393</v>
      </c>
      <c r="N65" s="10">
        <f t="shared" si="4"/>
        <v>848.25</v>
      </c>
      <c r="O65" s="10"/>
      <c r="P65" s="10"/>
      <c r="Q65" s="10"/>
      <c r="R65" s="10"/>
    </row>
    <row r="66" spans="1:18" s="10" customFormat="1">
      <c r="A66" s="63">
        <v>42430</v>
      </c>
      <c r="B66" s="14"/>
      <c r="C66" s="15">
        <v>73</v>
      </c>
      <c r="D66" s="15">
        <v>44.45</v>
      </c>
      <c r="E66" s="15">
        <v>330</v>
      </c>
      <c r="H66" s="27">
        <f t="shared" si="0"/>
        <v>869088.43444500002</v>
      </c>
      <c r="I66" s="11">
        <f t="shared" si="1"/>
        <v>6.8223442103932497</v>
      </c>
      <c r="J66" s="18">
        <v>38.5</v>
      </c>
      <c r="K66" s="9">
        <f t="shared" si="2"/>
        <v>5.6432215691123568</v>
      </c>
      <c r="M66" s="10">
        <f t="shared" si="3"/>
        <v>3353.1974999999998</v>
      </c>
      <c r="N66" s="10">
        <f t="shared" si="4"/>
        <v>838.29937499999994</v>
      </c>
    </row>
    <row r="67" spans="1:18" s="10" customFormat="1">
      <c r="A67" s="63">
        <v>42430</v>
      </c>
      <c r="B67" s="14"/>
      <c r="C67" s="15">
        <v>73</v>
      </c>
      <c r="D67" s="15">
        <v>44.45</v>
      </c>
      <c r="E67" s="15">
        <v>76.2</v>
      </c>
      <c r="H67" s="27">
        <f t="shared" si="0"/>
        <v>200680.42031730001</v>
      </c>
      <c r="I67" s="11">
        <f t="shared" si="1"/>
        <v>1.5753412994908049</v>
      </c>
      <c r="J67" s="18">
        <v>9.6999999999999993</v>
      </c>
      <c r="K67" s="9">
        <f t="shared" si="2"/>
        <v>6.1573958628110077</v>
      </c>
      <c r="M67" s="10">
        <f t="shared" si="3"/>
        <v>3353.1974999999998</v>
      </c>
      <c r="N67" s="10">
        <f t="shared" si="4"/>
        <v>838.29937499999994</v>
      </c>
    </row>
    <row r="68" spans="1:18">
      <c r="A68" s="63">
        <v>42487</v>
      </c>
      <c r="B68" s="14"/>
      <c r="C68" s="15">
        <v>73</v>
      </c>
      <c r="D68" s="15">
        <v>44.6</v>
      </c>
      <c r="E68" s="15">
        <v>17</v>
      </c>
      <c r="F68" s="10"/>
      <c r="G68" s="10"/>
      <c r="H68" s="27">
        <f t="shared" si="0"/>
        <v>44592.875712000001</v>
      </c>
      <c r="I68" s="11">
        <f t="shared" si="1"/>
        <v>0.35005407433919999</v>
      </c>
      <c r="J68" s="18">
        <v>3</v>
      </c>
      <c r="K68" s="9">
        <f t="shared" si="2"/>
        <v>8.5701045064626804</v>
      </c>
      <c r="L68" s="10"/>
      <c r="M68" s="10">
        <f t="shared" si="3"/>
        <v>3339.84</v>
      </c>
      <c r="N68" s="10">
        <f t="shared" si="4"/>
        <v>834.96</v>
      </c>
      <c r="O68" s="10"/>
      <c r="P68" s="10"/>
      <c r="Q68" s="10"/>
      <c r="R68" s="10"/>
    </row>
    <row r="69" spans="1:18" s="10" customFormat="1">
      <c r="A69" s="63">
        <v>42513</v>
      </c>
      <c r="B69" s="14"/>
      <c r="C69" s="15">
        <v>73</v>
      </c>
      <c r="D69" s="15">
        <v>45</v>
      </c>
      <c r="E69" s="15">
        <v>914</v>
      </c>
      <c r="H69" s="27">
        <f t="shared" si="0"/>
        <v>2371794.9024</v>
      </c>
      <c r="I69" s="11">
        <f t="shared" si="1"/>
        <v>18.61858998384</v>
      </c>
      <c r="J69" s="18">
        <v>80</v>
      </c>
      <c r="K69" s="9">
        <f t="shared" si="2"/>
        <v>4.2967808018456815</v>
      </c>
      <c r="M69" s="10">
        <f t="shared" si="3"/>
        <v>3304</v>
      </c>
      <c r="N69" s="10">
        <f t="shared" si="4"/>
        <v>826</v>
      </c>
    </row>
    <row r="70" spans="1:18">
      <c r="A70" s="63"/>
      <c r="B70" s="2"/>
      <c r="C70" s="3">
        <v>73</v>
      </c>
      <c r="D70" s="3">
        <v>54</v>
      </c>
      <c r="E70" s="3">
        <v>17</v>
      </c>
      <c r="H70" s="27">
        <f t="shared" si="0"/>
        <v>32217.893399999997</v>
      </c>
      <c r="I70" s="11">
        <f t="shared" si="1"/>
        <v>0.25291046318999993</v>
      </c>
      <c r="J70" s="18">
        <v>2.8</v>
      </c>
      <c r="K70" s="9">
        <f t="shared" si="2"/>
        <v>11.071111747150173</v>
      </c>
      <c r="L70" s="10"/>
      <c r="M70" s="10">
        <f t="shared" si="3"/>
        <v>2413</v>
      </c>
      <c r="N70" s="10">
        <f t="shared" si="4"/>
        <v>603.25</v>
      </c>
      <c r="O70" s="10"/>
      <c r="P70" s="10"/>
      <c r="Q70" s="10"/>
      <c r="R70" s="10"/>
    </row>
    <row r="71" spans="1:18">
      <c r="A71" s="63">
        <v>42690</v>
      </c>
      <c r="B71" s="14"/>
      <c r="C71" s="15">
        <v>73</v>
      </c>
      <c r="D71" s="15">
        <v>54</v>
      </c>
      <c r="E71" s="15">
        <v>110</v>
      </c>
      <c r="F71" s="10"/>
      <c r="G71" s="10"/>
      <c r="H71" s="27">
        <f t="shared" si="0"/>
        <v>208468.72200000001</v>
      </c>
      <c r="I71" s="11">
        <f t="shared" si="1"/>
        <v>1.6364794676999999</v>
      </c>
      <c r="J71" s="18">
        <v>10.5</v>
      </c>
      <c r="K71" s="9">
        <f t="shared" si="2"/>
        <v>6.4162124898256678</v>
      </c>
      <c r="L71" s="10"/>
      <c r="M71" s="10">
        <f t="shared" si="3"/>
        <v>2413</v>
      </c>
      <c r="N71" s="10">
        <f t="shared" si="4"/>
        <v>603.25</v>
      </c>
      <c r="O71" s="10"/>
      <c r="P71" s="10"/>
      <c r="Q71" s="10"/>
      <c r="R71" s="10"/>
    </row>
    <row r="72" spans="1:18" s="10" customFormat="1">
      <c r="A72" s="63">
        <v>42888</v>
      </c>
      <c r="B72" s="14" t="s">
        <v>13</v>
      </c>
      <c r="C72" s="15">
        <v>73</v>
      </c>
      <c r="D72" s="15">
        <v>54</v>
      </c>
      <c r="E72" s="15">
        <v>2438</v>
      </c>
      <c r="H72" s="27">
        <f t="shared" si="0"/>
        <v>4620424.9475999996</v>
      </c>
      <c r="I72" s="11">
        <f t="shared" si="1"/>
        <v>36.270335838659996</v>
      </c>
      <c r="J72" s="18">
        <v>219</v>
      </c>
      <c r="K72" s="9">
        <f t="shared" si="2"/>
        <v>6.0379920653111583</v>
      </c>
      <c r="M72" s="10">
        <f t="shared" si="3"/>
        <v>2413</v>
      </c>
      <c r="N72" s="10">
        <f t="shared" si="4"/>
        <v>603.25</v>
      </c>
    </row>
    <row r="73" spans="1:18" s="10" customFormat="1">
      <c r="A73" s="63">
        <v>42747</v>
      </c>
      <c r="B73" s="14"/>
      <c r="C73" s="15">
        <v>73</v>
      </c>
      <c r="D73" s="15">
        <v>58</v>
      </c>
      <c r="E73" s="15">
        <v>110</v>
      </c>
      <c r="H73" s="27">
        <f t="shared" si="0"/>
        <v>169764.21000000002</v>
      </c>
      <c r="I73" s="11">
        <f t="shared" si="1"/>
        <v>1.3326490485</v>
      </c>
      <c r="J73" s="18">
        <v>9</v>
      </c>
      <c r="K73" s="9">
        <f t="shared" si="2"/>
        <v>6.7534659707521643</v>
      </c>
      <c r="M73" s="10">
        <f t="shared" si="3"/>
        <v>1965</v>
      </c>
      <c r="N73" s="10">
        <f t="shared" si="4"/>
        <v>491.25</v>
      </c>
      <c r="R73"/>
    </row>
    <row r="74" spans="1:18" s="10" customFormat="1">
      <c r="A74" s="63"/>
      <c r="B74" s="14"/>
      <c r="C74" s="15">
        <v>73</v>
      </c>
      <c r="D74" s="15">
        <v>59</v>
      </c>
      <c r="E74" s="15">
        <v>254</v>
      </c>
      <c r="H74" s="27">
        <f t="shared" si="0"/>
        <v>368660.4768</v>
      </c>
      <c r="I74" s="11">
        <f t="shared" si="1"/>
        <v>2.8939847428799998</v>
      </c>
      <c r="J74" s="18">
        <v>14</v>
      </c>
      <c r="K74" s="9">
        <f t="shared" si="2"/>
        <v>4.8376205280431623</v>
      </c>
      <c r="M74" s="10">
        <f t="shared" si="3"/>
        <v>1848</v>
      </c>
      <c r="N74" s="10">
        <f t="shared" si="4"/>
        <v>462</v>
      </c>
      <c r="R74"/>
    </row>
    <row r="75" spans="1:18" s="10" customFormat="1">
      <c r="A75" s="63"/>
      <c r="B75" s="14"/>
      <c r="C75" s="15">
        <v>73</v>
      </c>
      <c r="D75" s="15">
        <v>62</v>
      </c>
      <c r="E75" s="15">
        <v>457.2</v>
      </c>
      <c r="H75" s="27">
        <f t="shared" si="0"/>
        <v>533241.04680000001</v>
      </c>
      <c r="I75" s="11">
        <f t="shared" si="1"/>
        <v>4.1859422173800001</v>
      </c>
      <c r="J75" s="18">
        <v>13</v>
      </c>
      <c r="K75" s="9">
        <f t="shared" si="2"/>
        <v>3.1056329315832643</v>
      </c>
      <c r="M75" s="10">
        <f t="shared" si="3"/>
        <v>1485</v>
      </c>
      <c r="N75" s="10">
        <f t="shared" si="4"/>
        <v>371.25</v>
      </c>
    </row>
    <row r="76" spans="1:18" s="10" customFormat="1">
      <c r="A76" s="63">
        <v>42800</v>
      </c>
      <c r="B76" s="14" t="s">
        <v>36</v>
      </c>
      <c r="C76" s="15">
        <v>73</v>
      </c>
      <c r="D76" s="15">
        <v>59</v>
      </c>
      <c r="E76" s="15"/>
      <c r="H76" s="27">
        <f t="shared" si="0"/>
        <v>0</v>
      </c>
      <c r="I76" s="11">
        <f t="shared" si="1"/>
        <v>0</v>
      </c>
      <c r="J76" s="18">
        <v>58.5</v>
      </c>
      <c r="K76" s="9" t="e">
        <f t="shared" si="2"/>
        <v>#DIV/0!</v>
      </c>
      <c r="M76" s="10">
        <f t="shared" si="3"/>
        <v>1848</v>
      </c>
      <c r="N76" s="10">
        <f t="shared" si="4"/>
        <v>462</v>
      </c>
      <c r="P76"/>
      <c r="Q76"/>
    </row>
    <row r="77" spans="1:18">
      <c r="A77" s="63">
        <v>42838</v>
      </c>
      <c r="B77" s="14" t="s">
        <v>13</v>
      </c>
      <c r="C77" s="15">
        <v>73</v>
      </c>
      <c r="D77" s="15">
        <v>62.6</v>
      </c>
      <c r="E77" s="15">
        <v>1219</v>
      </c>
      <c r="F77" s="10"/>
      <c r="G77" s="10"/>
      <c r="H77" s="27">
        <f t="shared" si="0"/>
        <v>1350167.4426239999</v>
      </c>
      <c r="I77" s="11">
        <f t="shared" si="1"/>
        <v>10.598814424598398</v>
      </c>
      <c r="J77" s="18">
        <v>48</v>
      </c>
      <c r="K77" s="9">
        <f t="shared" si="2"/>
        <v>4.5288084192321136</v>
      </c>
      <c r="L77" s="10"/>
      <c r="M77" s="10">
        <f t="shared" si="3"/>
        <v>1410.2399999999998</v>
      </c>
      <c r="N77" s="10">
        <f t="shared" si="4"/>
        <v>352.55999999999995</v>
      </c>
      <c r="O77" s="10"/>
      <c r="P77" s="10"/>
    </row>
    <row r="78" spans="1:18" s="10" customFormat="1">
      <c r="A78" s="63"/>
      <c r="B78" s="14"/>
      <c r="C78" s="15">
        <v>73</v>
      </c>
      <c r="D78" s="15">
        <v>59</v>
      </c>
      <c r="E78" s="15">
        <v>1524</v>
      </c>
      <c r="H78" s="27">
        <f t="shared" si="0"/>
        <v>2211962.8607999999</v>
      </c>
      <c r="I78" s="11">
        <f t="shared" si="1"/>
        <v>17.363908457279997</v>
      </c>
      <c r="J78" s="18">
        <v>79</v>
      </c>
      <c r="K78" s="9">
        <f t="shared" si="2"/>
        <v>4.5496669251834509</v>
      </c>
      <c r="M78" s="10">
        <f t="shared" si="3"/>
        <v>1848</v>
      </c>
      <c r="N78" s="10">
        <f t="shared" si="4"/>
        <v>462</v>
      </c>
      <c r="O78"/>
      <c r="P78"/>
    </row>
    <row r="79" spans="1:18" s="10" customFormat="1">
      <c r="A79" s="63">
        <v>42581</v>
      </c>
      <c r="B79" s="14"/>
      <c r="C79" s="15">
        <v>76.2</v>
      </c>
      <c r="D79" s="15">
        <v>38.1</v>
      </c>
      <c r="E79" s="15">
        <v>150</v>
      </c>
      <c r="H79" s="27">
        <f t="shared" si="0"/>
        <v>513042.52230000001</v>
      </c>
      <c r="I79" s="11">
        <f t="shared" si="1"/>
        <v>4.0273838000549995</v>
      </c>
      <c r="J79" s="18">
        <v>24.8</v>
      </c>
      <c r="K79" s="9">
        <f t="shared" si="2"/>
        <v>6.1578437097704279</v>
      </c>
      <c r="M79" s="10">
        <f t="shared" si="3"/>
        <v>4354.83</v>
      </c>
      <c r="N79" s="10">
        <f t="shared" si="4"/>
        <v>1088.7075</v>
      </c>
      <c r="R79"/>
    </row>
    <row r="80" spans="1:18" s="10" customFormat="1">
      <c r="A80" s="63">
        <v>42567</v>
      </c>
      <c r="B80" s="14"/>
      <c r="C80" s="15">
        <v>76.2</v>
      </c>
      <c r="D80" s="15">
        <v>50.8</v>
      </c>
      <c r="E80" s="15">
        <v>50</v>
      </c>
      <c r="H80" s="27">
        <f t="shared" si="0"/>
        <v>126677.16600000001</v>
      </c>
      <c r="I80" s="11">
        <f t="shared" si="1"/>
        <v>0.99441575309999997</v>
      </c>
      <c r="J80" s="18">
        <v>7</v>
      </c>
      <c r="K80" s="9">
        <f t="shared" si="2"/>
        <v>7.0393092408061131</v>
      </c>
      <c r="M80" s="10">
        <f t="shared" si="3"/>
        <v>3225.8000000000006</v>
      </c>
      <c r="N80" s="10">
        <f t="shared" si="4"/>
        <v>806.45000000000016</v>
      </c>
      <c r="O80"/>
      <c r="P80" s="10" t="s">
        <v>39</v>
      </c>
      <c r="Q80"/>
      <c r="R80"/>
    </row>
    <row r="81" spans="1:18" s="10" customFormat="1">
      <c r="A81" s="63">
        <v>42632</v>
      </c>
      <c r="B81" s="14"/>
      <c r="C81" s="15">
        <v>76.2</v>
      </c>
      <c r="D81" s="15">
        <v>50.8</v>
      </c>
      <c r="E81" s="15">
        <v>50.8</v>
      </c>
      <c r="H81" s="27">
        <f t="shared" si="0"/>
        <v>128704.00065600002</v>
      </c>
      <c r="I81" s="11">
        <f t="shared" si="1"/>
        <v>1.0103264051496001</v>
      </c>
      <c r="J81" s="18">
        <v>7</v>
      </c>
      <c r="K81" s="9">
        <f t="shared" si="2"/>
        <v>6.9284539771713698</v>
      </c>
      <c r="M81" s="10">
        <f t="shared" si="3"/>
        <v>3225.8000000000006</v>
      </c>
      <c r="N81" s="10">
        <f t="shared" si="4"/>
        <v>806.45000000000016</v>
      </c>
      <c r="P81"/>
    </row>
    <row r="82" spans="1:18" s="10" customFormat="1">
      <c r="A82" s="63">
        <v>42581</v>
      </c>
      <c r="B82" s="14"/>
      <c r="C82" s="15">
        <v>76.2</v>
      </c>
      <c r="D82" s="15">
        <v>50.8</v>
      </c>
      <c r="E82" s="15">
        <v>150</v>
      </c>
      <c r="H82" s="27">
        <f t="shared" si="0"/>
        <v>380031.49800000008</v>
      </c>
      <c r="I82" s="11">
        <f t="shared" si="1"/>
        <v>2.9832472593000006</v>
      </c>
      <c r="J82" s="18">
        <v>18.5</v>
      </c>
      <c r="K82" s="9">
        <f t="shared" si="2"/>
        <v>6.2012962359482415</v>
      </c>
      <c r="M82" s="10">
        <f t="shared" si="3"/>
        <v>3225.8000000000006</v>
      </c>
      <c r="N82" s="10">
        <f t="shared" si="4"/>
        <v>806.45000000000016</v>
      </c>
      <c r="Q82"/>
    </row>
    <row r="83" spans="1:18" s="10" customFormat="1">
      <c r="A83" s="63">
        <v>42793</v>
      </c>
      <c r="B83" s="14"/>
      <c r="C83" s="15">
        <v>76.2</v>
      </c>
      <c r="D83" s="15">
        <v>50.8</v>
      </c>
      <c r="E83" s="15">
        <v>150</v>
      </c>
      <c r="H83" s="27">
        <f t="shared" si="0"/>
        <v>380031.49800000008</v>
      </c>
      <c r="I83" s="11">
        <f t="shared" si="1"/>
        <v>2.9832472593000006</v>
      </c>
      <c r="J83" s="18">
        <v>19</v>
      </c>
      <c r="K83" s="9">
        <f t="shared" si="2"/>
        <v>6.368898836919815</v>
      </c>
      <c r="M83" s="10">
        <f t="shared" si="3"/>
        <v>3225.8000000000006</v>
      </c>
      <c r="N83" s="10">
        <f t="shared" si="4"/>
        <v>806.45000000000016</v>
      </c>
      <c r="O83"/>
      <c r="P83"/>
      <c r="Q83"/>
    </row>
    <row r="84" spans="1:18">
      <c r="A84" s="63">
        <v>42532</v>
      </c>
      <c r="B84" s="14"/>
      <c r="C84" s="15">
        <v>76.2</v>
      </c>
      <c r="D84" s="15">
        <v>57.15</v>
      </c>
      <c r="E84" s="15">
        <v>254</v>
      </c>
      <c r="F84" s="10"/>
      <c r="G84" s="10"/>
      <c r="H84" s="27">
        <f t="shared" si="0"/>
        <v>506772.00258300011</v>
      </c>
      <c r="I84" s="11">
        <f t="shared" si="1"/>
        <v>3.9781602202765507</v>
      </c>
      <c r="J84" s="18">
        <v>24.5</v>
      </c>
      <c r="K84" s="9">
        <f t="shared" si="2"/>
        <v>6.1586257574856624</v>
      </c>
      <c r="L84" s="10"/>
      <c r="M84" s="10">
        <f t="shared" si="3"/>
        <v>2540.3175000000006</v>
      </c>
      <c r="N84" s="10">
        <f t="shared" si="4"/>
        <v>635.07937500000014</v>
      </c>
      <c r="O84" s="10"/>
      <c r="Q84" s="10"/>
      <c r="R84" s="10"/>
    </row>
    <row r="85" spans="1:18" s="10" customFormat="1">
      <c r="A85" s="63">
        <v>42717</v>
      </c>
      <c r="B85" s="14"/>
      <c r="C85" s="15">
        <v>76.2</v>
      </c>
      <c r="D85" s="15">
        <v>57.15</v>
      </c>
      <c r="E85" s="15">
        <v>254</v>
      </c>
      <c r="H85" s="27">
        <f t="shared" si="0"/>
        <v>506772.00258300011</v>
      </c>
      <c r="I85" s="11">
        <f t="shared" si="1"/>
        <v>3.9781602202765507</v>
      </c>
      <c r="J85" s="18">
        <v>25</v>
      </c>
      <c r="K85" s="9">
        <f t="shared" si="2"/>
        <v>6.2843119974343491</v>
      </c>
      <c r="M85" s="10">
        <f t="shared" si="3"/>
        <v>2540.3175000000006</v>
      </c>
      <c r="N85" s="10">
        <f t="shared" si="4"/>
        <v>635.07937500000014</v>
      </c>
      <c r="O85"/>
    </row>
    <row r="86" spans="1:18" s="10" customFormat="1">
      <c r="A86" s="63">
        <v>42566</v>
      </c>
      <c r="B86" s="14"/>
      <c r="C86" s="15">
        <v>76.2</v>
      </c>
      <c r="D86" s="15">
        <v>57.15</v>
      </c>
      <c r="E86" s="15">
        <v>266.7</v>
      </c>
      <c r="H86" s="27">
        <f t="shared" si="0"/>
        <v>532110.60271215008</v>
      </c>
      <c r="I86" s="11">
        <f t="shared" si="1"/>
        <v>4.1770682312903782</v>
      </c>
      <c r="J86" s="18">
        <v>25.2</v>
      </c>
      <c r="K86" s="9">
        <f t="shared" si="2"/>
        <v>6.0329395175369749</v>
      </c>
      <c r="M86" s="10">
        <f t="shared" si="3"/>
        <v>2540.3175000000006</v>
      </c>
      <c r="N86" s="10">
        <f t="shared" si="4"/>
        <v>635.07937500000014</v>
      </c>
      <c r="O86"/>
      <c r="R86"/>
    </row>
    <row r="87" spans="1:18">
      <c r="A87" s="63">
        <v>42585</v>
      </c>
      <c r="B87" s="14"/>
      <c r="C87" s="15">
        <v>76.3</v>
      </c>
      <c r="D87" s="15">
        <v>38.1</v>
      </c>
      <c r="E87" s="15">
        <v>166</v>
      </c>
      <c r="F87" s="10"/>
      <c r="G87" s="10"/>
      <c r="H87" s="27">
        <f t="shared" si="0"/>
        <v>569755.29811199999</v>
      </c>
      <c r="I87" s="11">
        <f t="shared" si="1"/>
        <v>4.4725790901791997</v>
      </c>
      <c r="J87" s="18">
        <v>27.3</v>
      </c>
      <c r="K87" s="9">
        <f t="shared" si="2"/>
        <v>6.1038607589846308</v>
      </c>
      <c r="L87" s="10"/>
      <c r="M87" s="10">
        <f t="shared" si="3"/>
        <v>4370.08</v>
      </c>
      <c r="N87" s="10">
        <f t="shared" si="4"/>
        <v>1092.52</v>
      </c>
      <c r="O87" s="10"/>
      <c r="P87" s="10"/>
      <c r="Q87" s="10"/>
      <c r="R87" s="10"/>
    </row>
    <row r="88" spans="1:18" s="10" customFormat="1">
      <c r="A88" s="63"/>
      <c r="B88" s="2"/>
      <c r="C88" s="3">
        <v>75</v>
      </c>
      <c r="D88" s="1"/>
      <c r="E88" s="3">
        <v>75</v>
      </c>
      <c r="F88"/>
      <c r="G88"/>
      <c r="H88" s="27">
        <f t="shared" si="0"/>
        <v>331340.625</v>
      </c>
      <c r="I88" s="11">
        <f t="shared" si="1"/>
        <v>2.6010239062499996</v>
      </c>
      <c r="J88" s="18">
        <v>9.1999999999999993</v>
      </c>
      <c r="K88" s="9">
        <f t="shared" si="2"/>
        <v>3.5370686051340483</v>
      </c>
      <c r="M88" s="10">
        <f t="shared" si="3"/>
        <v>5625</v>
      </c>
      <c r="N88" s="10">
        <f t="shared" si="4"/>
        <v>1406.25</v>
      </c>
    </row>
    <row r="89" spans="1:18" s="10" customFormat="1">
      <c r="A89" s="63">
        <v>42830</v>
      </c>
      <c r="B89" s="14" t="s">
        <v>13</v>
      </c>
      <c r="C89" s="15">
        <v>80</v>
      </c>
      <c r="D89" s="11">
        <v>57</v>
      </c>
      <c r="E89" s="15">
        <v>89</v>
      </c>
      <c r="H89" s="27">
        <f t="shared" ref="H89:H167" si="5">3.1416*E89*N89</f>
        <v>220256.79059999998</v>
      </c>
      <c r="I89" s="11">
        <f t="shared" ref="I89:I167" si="6">H89*0.00000785</f>
        <v>1.7290158062099996</v>
      </c>
      <c r="J89" s="18">
        <v>12</v>
      </c>
      <c r="K89" s="9">
        <f t="shared" ref="K89:K167" si="7">J89/I89</f>
        <v>6.9403645454832388</v>
      </c>
      <c r="M89" s="10">
        <f t="shared" ref="M89:M167" si="8">(C89*C89)-(D89*D89)</f>
        <v>3151</v>
      </c>
      <c r="N89" s="10">
        <f t="shared" ref="N89:N167" si="9">M89/4</f>
        <v>787.75</v>
      </c>
      <c r="Q89"/>
    </row>
    <row r="90" spans="1:18" s="10" customFormat="1">
      <c r="A90" s="63">
        <v>42847</v>
      </c>
      <c r="B90" s="14" t="s">
        <v>13</v>
      </c>
      <c r="C90" s="15">
        <v>82</v>
      </c>
      <c r="D90" s="11">
        <v>42</v>
      </c>
      <c r="E90" s="15">
        <v>114.3</v>
      </c>
      <c r="H90" s="27">
        <f t="shared" si="5"/>
        <v>445265.2512</v>
      </c>
      <c r="I90" s="11">
        <f t="shared" si="6"/>
        <v>3.4953322219199996</v>
      </c>
      <c r="J90" s="18">
        <v>22.8</v>
      </c>
      <c r="K90" s="9">
        <f t="shared" si="7"/>
        <v>6.5229850991033613</v>
      </c>
      <c r="M90" s="10">
        <f t="shared" si="8"/>
        <v>4960</v>
      </c>
      <c r="N90" s="10">
        <f t="shared" si="9"/>
        <v>1240</v>
      </c>
      <c r="P90"/>
    </row>
    <row r="91" spans="1:18" s="10" customFormat="1">
      <c r="A91" s="63">
        <v>42905</v>
      </c>
      <c r="B91" s="14" t="s">
        <v>13</v>
      </c>
      <c r="C91" s="15">
        <v>88.9</v>
      </c>
      <c r="D91" s="11">
        <v>40</v>
      </c>
      <c r="E91" s="15">
        <v>24</v>
      </c>
      <c r="H91" s="27">
        <f t="shared" si="5"/>
        <v>118812.98721600001</v>
      </c>
      <c r="I91" s="11">
        <f t="shared" si="6"/>
        <v>0.93268194964560003</v>
      </c>
      <c r="J91" s="18">
        <v>8</v>
      </c>
      <c r="K91" s="9">
        <f t="shared" si="7"/>
        <v>8.5774148444063218</v>
      </c>
      <c r="M91" s="10">
        <f t="shared" si="8"/>
        <v>6303.2100000000009</v>
      </c>
      <c r="N91" s="10">
        <f t="shared" si="9"/>
        <v>1575.8025000000002</v>
      </c>
    </row>
    <row r="92" spans="1:18" s="10" customFormat="1">
      <c r="A92" s="63">
        <v>42847</v>
      </c>
      <c r="B92" s="14" t="s">
        <v>13</v>
      </c>
      <c r="C92" s="4">
        <v>88.9</v>
      </c>
      <c r="D92" s="4">
        <v>66.7</v>
      </c>
      <c r="E92" s="4">
        <v>88.899999999999991</v>
      </c>
      <c r="F92"/>
      <c r="G92"/>
      <c r="H92" s="27">
        <f t="shared" si="5"/>
        <v>241187.73829920002</v>
      </c>
      <c r="I92" s="11">
        <f t="shared" si="6"/>
        <v>1.89332374564872</v>
      </c>
      <c r="J92" s="18">
        <v>12.5</v>
      </c>
      <c r="K92" s="9">
        <f t="shared" si="7"/>
        <v>6.6021461087823923</v>
      </c>
      <c r="M92" s="10">
        <f t="shared" si="8"/>
        <v>3454.3200000000006</v>
      </c>
      <c r="N92" s="10">
        <f t="shared" si="9"/>
        <v>863.58000000000015</v>
      </c>
    </row>
    <row r="93" spans="1:18" s="10" customFormat="1">
      <c r="A93" s="63">
        <v>42601</v>
      </c>
      <c r="B93" s="14" t="s">
        <v>15</v>
      </c>
      <c r="C93" s="4">
        <v>88.9</v>
      </c>
      <c r="D93" s="4">
        <v>58.5</v>
      </c>
      <c r="E93" s="4">
        <v>180</v>
      </c>
      <c r="H93" s="27">
        <f t="shared" si="5"/>
        <v>633482.2771200001</v>
      </c>
      <c r="I93" s="11">
        <f t="shared" si="6"/>
        <v>4.9728358753920006</v>
      </c>
      <c r="J93" s="18">
        <v>30.6</v>
      </c>
      <c r="K93" s="9">
        <f t="shared" si="7"/>
        <v>6.1534305106314919</v>
      </c>
      <c r="M93" s="10">
        <f t="shared" si="8"/>
        <v>4480.9600000000009</v>
      </c>
      <c r="N93" s="10">
        <f t="shared" si="9"/>
        <v>1120.2400000000002</v>
      </c>
      <c r="O93"/>
    </row>
    <row r="94" spans="1:18" s="10" customFormat="1">
      <c r="A94" s="63">
        <v>42598</v>
      </c>
      <c r="B94" s="14"/>
      <c r="C94" s="4">
        <v>88.9</v>
      </c>
      <c r="D94" s="4">
        <v>58.5</v>
      </c>
      <c r="E94" s="4">
        <v>185</v>
      </c>
      <c r="H94" s="27">
        <f t="shared" si="5"/>
        <v>651079.00704000017</v>
      </c>
      <c r="I94" s="11">
        <f t="shared" si="6"/>
        <v>5.1109702052640014</v>
      </c>
      <c r="J94" s="18">
        <v>31.5</v>
      </c>
      <c r="K94" s="9">
        <f t="shared" si="7"/>
        <v>6.1632133890267715</v>
      </c>
      <c r="M94" s="10">
        <f t="shared" si="8"/>
        <v>4480.9600000000009</v>
      </c>
      <c r="N94" s="10">
        <f t="shared" si="9"/>
        <v>1120.2400000000002</v>
      </c>
      <c r="R94"/>
    </row>
    <row r="95" spans="1:18" s="10" customFormat="1">
      <c r="A95" s="63"/>
      <c r="B95" s="2"/>
      <c r="C95" s="3">
        <v>88.9</v>
      </c>
      <c r="D95" s="3">
        <v>58.5</v>
      </c>
      <c r="E95" s="4">
        <v>6000</v>
      </c>
      <c r="F95"/>
      <c r="G95"/>
      <c r="H95" s="27">
        <f t="shared" si="5"/>
        <v>21116075.904000003</v>
      </c>
      <c r="I95" s="11">
        <f t="shared" si="6"/>
        <v>165.7611958464</v>
      </c>
      <c r="J95" s="18">
        <v>869</v>
      </c>
      <c r="K95" s="9">
        <f t="shared" si="7"/>
        <v>5.242481484057615</v>
      </c>
      <c r="M95" s="10">
        <f t="shared" si="8"/>
        <v>4480.9600000000009</v>
      </c>
      <c r="N95" s="10">
        <f t="shared" si="9"/>
        <v>1120.2400000000002</v>
      </c>
    </row>
    <row r="96" spans="1:18">
      <c r="A96" s="63">
        <v>42741</v>
      </c>
      <c r="B96" s="14"/>
      <c r="C96" s="15">
        <v>88.9</v>
      </c>
      <c r="D96" s="15">
        <v>58.5</v>
      </c>
      <c r="E96" s="4">
        <v>6000</v>
      </c>
      <c r="F96" s="10"/>
      <c r="G96" s="10"/>
      <c r="H96" s="27">
        <f t="shared" si="5"/>
        <v>21116075.904000003</v>
      </c>
      <c r="I96" s="11">
        <f t="shared" si="6"/>
        <v>165.7611958464</v>
      </c>
      <c r="J96" s="18">
        <v>945.7</v>
      </c>
      <c r="K96" s="9">
        <f t="shared" si="7"/>
        <v>5.7051953273570613</v>
      </c>
      <c r="L96" s="10"/>
      <c r="M96" s="10">
        <f t="shared" si="8"/>
        <v>4480.9600000000009</v>
      </c>
      <c r="N96" s="10">
        <f t="shared" si="9"/>
        <v>1120.2400000000002</v>
      </c>
      <c r="O96" s="10"/>
      <c r="P96" s="10"/>
      <c r="Q96" s="10"/>
      <c r="R96" s="10"/>
    </row>
    <row r="97" spans="1:23" s="10" customFormat="1">
      <c r="A97" s="63"/>
      <c r="B97" s="2"/>
      <c r="C97" s="4">
        <v>88.9</v>
      </c>
      <c r="D97" s="4">
        <v>66.7</v>
      </c>
      <c r="E97" s="4">
        <v>6000</v>
      </c>
      <c r="F97"/>
      <c r="G97"/>
      <c r="H97" s="27">
        <f t="shared" si="5"/>
        <v>16278137.568000002</v>
      </c>
      <c r="I97" s="11">
        <f t="shared" si="6"/>
        <v>127.7833799088</v>
      </c>
      <c r="J97" s="19">
        <v>856.2576533652001</v>
      </c>
      <c r="K97" s="9">
        <f t="shared" si="7"/>
        <v>6.7008530685001277</v>
      </c>
      <c r="M97" s="10">
        <f t="shared" si="8"/>
        <v>3454.3200000000006</v>
      </c>
      <c r="N97" s="10">
        <f t="shared" si="9"/>
        <v>863.58000000000015</v>
      </c>
      <c r="Q97"/>
      <c r="R97"/>
    </row>
    <row r="98" spans="1:23">
      <c r="A98" s="63">
        <v>42915</v>
      </c>
      <c r="B98" s="14" t="s">
        <v>13</v>
      </c>
      <c r="C98" s="4">
        <v>88.9</v>
      </c>
      <c r="D98" s="4">
        <v>63.5</v>
      </c>
      <c r="E98" s="4">
        <v>229</v>
      </c>
      <c r="F98" s="10"/>
      <c r="G98" s="10"/>
      <c r="H98" s="27">
        <f t="shared" si="5"/>
        <v>696217.70433600014</v>
      </c>
      <c r="I98" s="11">
        <f t="shared" si="6"/>
        <v>5.4653089790376006</v>
      </c>
      <c r="J98" s="19">
        <v>34</v>
      </c>
      <c r="K98" s="9">
        <f t="shared" si="7"/>
        <v>6.2210572413029688</v>
      </c>
      <c r="L98" s="10"/>
      <c r="M98" s="10">
        <f t="shared" si="8"/>
        <v>3870.9600000000009</v>
      </c>
      <c r="N98" s="10">
        <f t="shared" si="9"/>
        <v>967.74000000000024</v>
      </c>
      <c r="O98" s="10"/>
      <c r="P98" s="10"/>
      <c r="Q98" s="10"/>
      <c r="R98" s="10"/>
    </row>
    <row r="99" spans="1:23">
      <c r="A99" s="63">
        <v>42501</v>
      </c>
      <c r="B99" s="2"/>
      <c r="C99" s="15">
        <v>101.6</v>
      </c>
      <c r="D99" s="15">
        <v>50.8</v>
      </c>
      <c r="E99" s="15">
        <v>31.75</v>
      </c>
      <c r="H99" s="27">
        <f t="shared" si="5"/>
        <v>193056.00098400001</v>
      </c>
      <c r="I99" s="11">
        <f t="shared" si="6"/>
        <v>1.5154896077244</v>
      </c>
      <c r="J99" s="18">
        <v>11.5</v>
      </c>
      <c r="K99" s="9">
        <f t="shared" si="7"/>
        <v>7.5883067369019779</v>
      </c>
      <c r="L99" s="10"/>
      <c r="M99" s="10">
        <f t="shared" si="8"/>
        <v>7741.92</v>
      </c>
      <c r="N99" s="10">
        <f t="shared" si="9"/>
        <v>1935.48</v>
      </c>
      <c r="O99" s="10"/>
      <c r="Q99" s="10"/>
      <c r="R99" s="10"/>
    </row>
    <row r="100" spans="1:23">
      <c r="A100" s="63">
        <v>42494</v>
      </c>
      <c r="B100" s="14"/>
      <c r="C100" s="15">
        <v>101.6</v>
      </c>
      <c r="D100" s="15">
        <v>50.8</v>
      </c>
      <c r="E100" s="15">
        <v>44.45</v>
      </c>
      <c r="F100" s="10"/>
      <c r="G100" s="10"/>
      <c r="H100" s="27">
        <f t="shared" si="5"/>
        <v>270278.40137760004</v>
      </c>
      <c r="I100" s="11">
        <f t="shared" si="6"/>
        <v>2.12168545081416</v>
      </c>
      <c r="J100" s="18">
        <v>14.7</v>
      </c>
      <c r="K100" s="9">
        <f t="shared" si="7"/>
        <v>6.9284539771713707</v>
      </c>
      <c r="L100" s="10"/>
      <c r="M100" s="10">
        <f t="shared" si="8"/>
        <v>7741.92</v>
      </c>
      <c r="N100" s="10">
        <f t="shared" si="9"/>
        <v>1935.48</v>
      </c>
      <c r="O100" s="10"/>
      <c r="P100" s="10"/>
      <c r="Q100" s="10"/>
      <c r="R100" s="10"/>
    </row>
    <row r="101" spans="1:23">
      <c r="A101" s="63">
        <v>42371</v>
      </c>
      <c r="B101" s="14"/>
      <c r="C101" s="15">
        <v>101.6</v>
      </c>
      <c r="D101" s="15">
        <v>50.8</v>
      </c>
      <c r="E101" s="15">
        <v>50</v>
      </c>
      <c r="F101" s="10"/>
      <c r="G101" s="10"/>
      <c r="H101" s="27">
        <f t="shared" si="5"/>
        <v>304025.19839999999</v>
      </c>
      <c r="I101" s="11">
        <f t="shared" si="6"/>
        <v>2.3865978074399998</v>
      </c>
      <c r="J101" s="18">
        <v>16</v>
      </c>
      <c r="K101" s="9">
        <f t="shared" si="7"/>
        <v>6.7041040388629654</v>
      </c>
      <c r="L101" s="10"/>
      <c r="M101" s="10">
        <f t="shared" si="8"/>
        <v>7741.92</v>
      </c>
      <c r="N101" s="10">
        <f t="shared" si="9"/>
        <v>1935.48</v>
      </c>
      <c r="P101" s="10"/>
      <c r="R101" s="10"/>
    </row>
    <row r="102" spans="1:23" s="10" customFormat="1">
      <c r="A102" s="63">
        <v>42947</v>
      </c>
      <c r="B102" s="14" t="s">
        <v>13</v>
      </c>
      <c r="C102" s="15">
        <v>101.6</v>
      </c>
      <c r="D102" s="15">
        <v>50.8</v>
      </c>
      <c r="E102" s="15">
        <v>50</v>
      </c>
      <c r="H102" s="27">
        <f t="shared" si="5"/>
        <v>304025.19839999999</v>
      </c>
      <c r="I102" s="11">
        <f t="shared" si="6"/>
        <v>2.3865978074399998</v>
      </c>
      <c r="J102" s="18">
        <v>17</v>
      </c>
      <c r="K102" s="9">
        <f t="shared" si="7"/>
        <v>7.1231105412919007</v>
      </c>
      <c r="M102" s="10">
        <f t="shared" si="8"/>
        <v>7741.92</v>
      </c>
      <c r="N102" s="10">
        <f t="shared" si="9"/>
        <v>1935.48</v>
      </c>
    </row>
    <row r="103" spans="1:23" s="10" customFormat="1">
      <c r="A103" s="63">
        <v>42772</v>
      </c>
      <c r="B103" s="14"/>
      <c r="C103" s="15">
        <v>101.6</v>
      </c>
      <c r="D103" s="15">
        <v>50.8</v>
      </c>
      <c r="E103" s="15">
        <v>50.8</v>
      </c>
      <c r="H103" s="27">
        <f t="shared" si="5"/>
        <v>308889.60157439997</v>
      </c>
      <c r="I103" s="11">
        <f t="shared" si="6"/>
        <v>2.4247833723590397</v>
      </c>
      <c r="J103" s="18">
        <v>17</v>
      </c>
      <c r="K103" s="9">
        <f t="shared" si="7"/>
        <v>7.0109355721376971</v>
      </c>
      <c r="M103" s="10">
        <f t="shared" si="8"/>
        <v>7741.92</v>
      </c>
      <c r="N103" s="10">
        <f t="shared" si="9"/>
        <v>1935.48</v>
      </c>
      <c r="P103"/>
    </row>
    <row r="104" spans="1:23" s="10" customFormat="1">
      <c r="A104" s="63">
        <v>42504</v>
      </c>
      <c r="B104" s="14"/>
      <c r="C104" s="15">
        <v>101.6</v>
      </c>
      <c r="D104" s="15">
        <v>50.8</v>
      </c>
      <c r="E104" s="15">
        <v>76.199999999999989</v>
      </c>
      <c r="H104" s="27">
        <f t="shared" si="5"/>
        <v>463334.4023615999</v>
      </c>
      <c r="I104" s="11">
        <f t="shared" si="6"/>
        <v>3.6371750585385589</v>
      </c>
      <c r="J104" s="18">
        <v>20</v>
      </c>
      <c r="K104" s="9">
        <f t="shared" si="7"/>
        <v>5.4987729977550579</v>
      </c>
      <c r="M104" s="10">
        <f t="shared" si="8"/>
        <v>7741.92</v>
      </c>
      <c r="N104" s="10">
        <f t="shared" si="9"/>
        <v>1935.48</v>
      </c>
    </row>
    <row r="105" spans="1:23" s="10" customFormat="1">
      <c r="A105" s="63">
        <v>42448</v>
      </c>
      <c r="B105" s="14"/>
      <c r="C105" s="15">
        <v>101.6</v>
      </c>
      <c r="D105" s="15">
        <v>50.8</v>
      </c>
      <c r="E105" s="15">
        <v>76.199999999999989</v>
      </c>
      <c r="H105" s="27">
        <f t="shared" si="5"/>
        <v>463334.4023615999</v>
      </c>
      <c r="I105" s="11">
        <f t="shared" si="6"/>
        <v>3.6371750585385589</v>
      </c>
      <c r="J105" s="18">
        <v>23.2</v>
      </c>
      <c r="K105" s="9">
        <f t="shared" si="7"/>
        <v>6.3785766773958672</v>
      </c>
      <c r="M105" s="10">
        <f t="shared" si="8"/>
        <v>7741.92</v>
      </c>
      <c r="N105" s="10">
        <f t="shared" si="9"/>
        <v>1935.48</v>
      </c>
      <c r="O105"/>
    </row>
    <row r="106" spans="1:23">
      <c r="A106" s="63">
        <v>42608</v>
      </c>
      <c r="B106" s="14"/>
      <c r="C106" s="15">
        <v>101.6</v>
      </c>
      <c r="D106" s="15">
        <v>50.8</v>
      </c>
      <c r="E106" s="15">
        <v>100</v>
      </c>
      <c r="F106" s="10"/>
      <c r="G106" s="10"/>
      <c r="H106" s="27">
        <f t="shared" si="5"/>
        <v>608050.39679999999</v>
      </c>
      <c r="I106" s="11">
        <f t="shared" si="6"/>
        <v>4.7731956148799997</v>
      </c>
      <c r="J106" s="18">
        <v>30</v>
      </c>
      <c r="K106" s="9">
        <f t="shared" si="7"/>
        <v>6.28509753643403</v>
      </c>
      <c r="L106" s="10"/>
      <c r="M106" s="10">
        <f t="shared" si="8"/>
        <v>7741.92</v>
      </c>
      <c r="N106" s="10">
        <f t="shared" si="9"/>
        <v>1935.48</v>
      </c>
      <c r="O106" s="10"/>
      <c r="P106" s="10"/>
      <c r="Q106" s="10"/>
      <c r="R106" s="10"/>
    </row>
    <row r="107" spans="1:23">
      <c r="A107" s="63">
        <v>42601</v>
      </c>
      <c r="B107" s="2"/>
      <c r="C107" s="15">
        <v>101.6</v>
      </c>
      <c r="D107" s="15">
        <v>50.8</v>
      </c>
      <c r="E107" s="15">
        <v>100</v>
      </c>
      <c r="H107" s="27">
        <f t="shared" si="5"/>
        <v>608050.39679999999</v>
      </c>
      <c r="I107" s="11">
        <f t="shared" si="6"/>
        <v>4.7731956148799997</v>
      </c>
      <c r="J107" s="18">
        <v>31</v>
      </c>
      <c r="K107" s="9">
        <f t="shared" si="7"/>
        <v>6.4946007876484977</v>
      </c>
      <c r="L107" s="10"/>
      <c r="M107" s="10">
        <f t="shared" si="8"/>
        <v>7741.92</v>
      </c>
      <c r="N107" s="10">
        <f t="shared" si="9"/>
        <v>1935.48</v>
      </c>
      <c r="O107" s="10"/>
      <c r="P107" s="10"/>
      <c r="Q107" s="10"/>
    </row>
    <row r="108" spans="1:23" s="10" customFormat="1">
      <c r="A108" s="63">
        <v>42436</v>
      </c>
      <c r="B108" s="14" t="s">
        <v>36</v>
      </c>
      <c r="C108" s="15">
        <v>101.6</v>
      </c>
      <c r="D108" s="15">
        <v>50.8</v>
      </c>
      <c r="E108" s="15">
        <v>100</v>
      </c>
      <c r="H108" s="27">
        <f t="shared" si="5"/>
        <v>608050.39679999999</v>
      </c>
      <c r="I108" s="11">
        <f t="shared" si="6"/>
        <v>4.7731956148799997</v>
      </c>
      <c r="J108" s="18">
        <v>35</v>
      </c>
      <c r="K108" s="9">
        <f t="shared" si="7"/>
        <v>7.3326137925063684</v>
      </c>
      <c r="M108" s="10">
        <f t="shared" si="8"/>
        <v>7741.92</v>
      </c>
      <c r="N108" s="10">
        <f t="shared" si="9"/>
        <v>1935.48</v>
      </c>
    </row>
    <row r="109" spans="1:23">
      <c r="A109" s="63">
        <v>42836</v>
      </c>
      <c r="B109" s="14" t="s">
        <v>36</v>
      </c>
      <c r="C109" s="15">
        <v>101.6</v>
      </c>
      <c r="D109" s="15">
        <v>50.8</v>
      </c>
      <c r="E109" s="15">
        <v>100</v>
      </c>
      <c r="F109" s="10"/>
      <c r="G109" s="10"/>
      <c r="H109" s="27">
        <f t="shared" si="5"/>
        <v>608050.39679999999</v>
      </c>
      <c r="I109" s="11">
        <f t="shared" si="6"/>
        <v>4.7731956148799997</v>
      </c>
      <c r="J109" s="18">
        <v>35.799999999999997</v>
      </c>
      <c r="K109" s="9">
        <f t="shared" si="7"/>
        <v>7.5002163934779418</v>
      </c>
      <c r="L109" s="10"/>
      <c r="M109" s="10">
        <f t="shared" si="8"/>
        <v>7741.92</v>
      </c>
      <c r="N109" s="10">
        <f t="shared" si="9"/>
        <v>1935.48</v>
      </c>
      <c r="O109" s="10"/>
      <c r="P109" s="10"/>
      <c r="Q109" s="10"/>
      <c r="S109" s="10"/>
      <c r="T109" s="10"/>
      <c r="U109" s="10"/>
      <c r="V109" s="10"/>
      <c r="W109" s="10"/>
    </row>
    <row r="110" spans="1:23" s="10" customFormat="1">
      <c r="A110" s="63">
        <v>42504</v>
      </c>
      <c r="B110" s="14"/>
      <c r="C110" s="15">
        <v>101.6</v>
      </c>
      <c r="D110" s="15">
        <v>50.8</v>
      </c>
      <c r="E110" s="15">
        <v>101.6</v>
      </c>
      <c r="H110" s="27">
        <f t="shared" si="5"/>
        <v>617779.20314879995</v>
      </c>
      <c r="I110" s="11">
        <f t="shared" si="6"/>
        <v>4.8495667447180795</v>
      </c>
      <c r="J110" s="18">
        <v>26</v>
      </c>
      <c r="K110" s="9">
        <f t="shared" si="7"/>
        <v>5.3613036728111805</v>
      </c>
      <c r="M110" s="10">
        <f t="shared" si="8"/>
        <v>7741.92</v>
      </c>
      <c r="N110" s="10">
        <f t="shared" si="9"/>
        <v>1935.48</v>
      </c>
      <c r="R110"/>
    </row>
    <row r="111" spans="1:23" s="10" customFormat="1">
      <c r="A111" s="63">
        <v>42464</v>
      </c>
      <c r="B111" s="14"/>
      <c r="C111" s="15">
        <v>101.6</v>
      </c>
      <c r="D111" s="15">
        <v>50.8</v>
      </c>
      <c r="E111" s="15">
        <v>101.6</v>
      </c>
      <c r="H111" s="27">
        <f t="shared" si="5"/>
        <v>617779.20314879995</v>
      </c>
      <c r="I111" s="11">
        <f t="shared" si="6"/>
        <v>4.8495667447180795</v>
      </c>
      <c r="J111" s="18">
        <v>29</v>
      </c>
      <c r="K111" s="9">
        <f t="shared" si="7"/>
        <v>5.9799156350586244</v>
      </c>
      <c r="M111" s="10">
        <f t="shared" si="8"/>
        <v>7741.92</v>
      </c>
      <c r="N111" s="10">
        <f t="shared" si="9"/>
        <v>1935.48</v>
      </c>
      <c r="Q111"/>
      <c r="R111"/>
      <c r="S111"/>
      <c r="T111"/>
      <c r="U111"/>
      <c r="V111"/>
      <c r="W111"/>
    </row>
    <row r="112" spans="1:23">
      <c r="A112" s="63">
        <v>42489</v>
      </c>
      <c r="B112" s="14"/>
      <c r="C112" s="15">
        <v>101.6</v>
      </c>
      <c r="D112" s="15">
        <v>50.8</v>
      </c>
      <c r="E112" s="15">
        <v>101.6</v>
      </c>
      <c r="F112" s="10"/>
      <c r="G112" s="10"/>
      <c r="H112" s="27">
        <f t="shared" si="5"/>
        <v>617779.20314879995</v>
      </c>
      <c r="I112" s="11">
        <f t="shared" si="6"/>
        <v>4.8495667447180795</v>
      </c>
      <c r="J112" s="18">
        <v>30</v>
      </c>
      <c r="K112" s="9">
        <f t="shared" si="7"/>
        <v>6.1861196224744388</v>
      </c>
      <c r="L112" s="10"/>
      <c r="M112" s="10">
        <f t="shared" si="8"/>
        <v>7741.92</v>
      </c>
      <c r="N112" s="10">
        <f t="shared" si="9"/>
        <v>1935.48</v>
      </c>
      <c r="O112" s="10"/>
      <c r="Q112" s="10"/>
      <c r="S112" s="10"/>
      <c r="T112" s="10"/>
      <c r="U112" s="10"/>
      <c r="V112" s="10"/>
      <c r="W112" s="10"/>
    </row>
    <row r="113" spans="1:23">
      <c r="A113" s="63">
        <v>42772</v>
      </c>
      <c r="B113" s="14"/>
      <c r="C113" s="15">
        <v>101.6</v>
      </c>
      <c r="D113" s="15">
        <v>50.8</v>
      </c>
      <c r="E113" s="15">
        <v>101.6</v>
      </c>
      <c r="F113" s="10"/>
      <c r="G113" s="10"/>
      <c r="H113" s="27">
        <f t="shared" si="5"/>
        <v>617779.20314879995</v>
      </c>
      <c r="I113" s="11">
        <f t="shared" si="6"/>
        <v>4.8495667447180795</v>
      </c>
      <c r="J113" s="18">
        <v>31.5</v>
      </c>
      <c r="K113" s="9">
        <f t="shared" si="7"/>
        <v>6.4954256035981608</v>
      </c>
      <c r="L113" s="10"/>
      <c r="M113" s="10">
        <f t="shared" si="8"/>
        <v>7741.92</v>
      </c>
      <c r="N113" s="10">
        <f t="shared" si="9"/>
        <v>1935.48</v>
      </c>
      <c r="O113" s="10"/>
      <c r="P113" s="10"/>
      <c r="R113" s="10"/>
      <c r="S113" s="10"/>
      <c r="T113" s="10"/>
      <c r="U113" s="10"/>
      <c r="V113" s="10"/>
      <c r="W113" s="10"/>
    </row>
    <row r="114" spans="1:23">
      <c r="A114" s="63">
        <v>42881</v>
      </c>
      <c r="B114" s="14" t="s">
        <v>36</v>
      </c>
      <c r="C114" s="15">
        <v>101.6</v>
      </c>
      <c r="D114" s="15">
        <v>50.8</v>
      </c>
      <c r="E114" s="15">
        <v>101.6</v>
      </c>
      <c r="F114" s="10"/>
      <c r="G114" s="10"/>
      <c r="H114" s="27">
        <f t="shared" si="5"/>
        <v>617779.20314879995</v>
      </c>
      <c r="I114" s="11">
        <f t="shared" si="6"/>
        <v>4.8495667447180795</v>
      </c>
      <c r="J114" s="18">
        <v>35</v>
      </c>
      <c r="K114" s="9">
        <f t="shared" si="7"/>
        <v>7.2171395595535124</v>
      </c>
      <c r="L114" s="10"/>
      <c r="M114" s="10">
        <f t="shared" si="8"/>
        <v>7741.92</v>
      </c>
      <c r="N114" s="10">
        <f t="shared" si="9"/>
        <v>1935.48</v>
      </c>
      <c r="O114" s="10"/>
      <c r="P114" s="10"/>
      <c r="R114" s="10"/>
    </row>
    <row r="115" spans="1:23" s="10" customFormat="1">
      <c r="A115" s="63">
        <v>42906</v>
      </c>
      <c r="B115" s="14" t="s">
        <v>36</v>
      </c>
      <c r="C115" s="15">
        <v>101.6</v>
      </c>
      <c r="D115" s="15">
        <v>50.8</v>
      </c>
      <c r="E115" s="15">
        <v>101.6</v>
      </c>
      <c r="H115" s="27">
        <f t="shared" si="5"/>
        <v>617779.20314879995</v>
      </c>
      <c r="I115" s="11">
        <f t="shared" si="6"/>
        <v>4.8495667447180795</v>
      </c>
      <c r="J115" s="18">
        <v>33.6</v>
      </c>
      <c r="K115" s="9">
        <f t="shared" si="7"/>
        <v>6.9284539771713716</v>
      </c>
      <c r="M115" s="10">
        <f t="shared" si="8"/>
        <v>7741.92</v>
      </c>
      <c r="N115" s="10">
        <f t="shared" si="9"/>
        <v>1935.48</v>
      </c>
      <c r="S115"/>
      <c r="T115"/>
      <c r="U115"/>
      <c r="V115"/>
      <c r="W115"/>
    </row>
    <row r="116" spans="1:23" s="10" customFormat="1">
      <c r="A116" s="63">
        <v>42371</v>
      </c>
      <c r="B116" s="14"/>
      <c r="C116" s="15">
        <v>101.6</v>
      </c>
      <c r="D116" s="15">
        <v>50.8</v>
      </c>
      <c r="E116" s="15">
        <v>203.2</v>
      </c>
      <c r="H116" s="27">
        <f t="shared" si="5"/>
        <v>1235558.4062975999</v>
      </c>
      <c r="I116" s="11">
        <f t="shared" si="6"/>
        <v>9.6991334894361589</v>
      </c>
      <c r="J116" s="18">
        <v>57.8</v>
      </c>
      <c r="K116" s="9">
        <f t="shared" si="7"/>
        <v>5.9592952363170424</v>
      </c>
      <c r="M116" s="10">
        <f t="shared" si="8"/>
        <v>7741.92</v>
      </c>
      <c r="N116" s="10">
        <f t="shared" si="9"/>
        <v>1935.48</v>
      </c>
      <c r="O116"/>
      <c r="P116"/>
      <c r="Q116"/>
      <c r="R116"/>
      <c r="S116"/>
      <c r="T116"/>
      <c r="U116"/>
      <c r="V116"/>
      <c r="W116"/>
    </row>
    <row r="117" spans="1:23" s="10" customFormat="1">
      <c r="A117" s="63">
        <v>42933</v>
      </c>
      <c r="B117" s="14" t="s">
        <v>166</v>
      </c>
      <c r="C117" s="15">
        <v>101.6</v>
      </c>
      <c r="D117" s="15">
        <v>55</v>
      </c>
      <c r="E117" s="15">
        <v>105</v>
      </c>
      <c r="H117" s="27">
        <f t="shared" si="5"/>
        <v>601807.88052000001</v>
      </c>
      <c r="I117" s="11">
        <f t="shared" si="6"/>
        <v>4.7241918620819998</v>
      </c>
      <c r="J117" s="18">
        <v>27</v>
      </c>
      <c r="K117" s="9">
        <f t="shared" si="7"/>
        <v>5.7152632213588426</v>
      </c>
      <c r="M117" s="10">
        <f t="shared" si="8"/>
        <v>7297.5599999999995</v>
      </c>
      <c r="N117" s="10">
        <f t="shared" si="9"/>
        <v>1824.3899999999999</v>
      </c>
      <c r="O117" s="10" t="s">
        <v>279</v>
      </c>
    </row>
    <row r="118" spans="1:23" s="10" customFormat="1">
      <c r="A118" s="63">
        <v>42746</v>
      </c>
      <c r="B118" s="2"/>
      <c r="C118" s="4">
        <v>101.6</v>
      </c>
      <c r="D118" s="4">
        <v>57</v>
      </c>
      <c r="E118" s="4">
        <v>60</v>
      </c>
      <c r="F118"/>
      <c r="G118"/>
      <c r="H118" s="27">
        <f t="shared" si="5"/>
        <v>333334.44143999997</v>
      </c>
      <c r="I118" s="11">
        <f t="shared" si="6"/>
        <v>2.6166753653039994</v>
      </c>
      <c r="J118" s="18">
        <v>18</v>
      </c>
      <c r="K118" s="9">
        <f t="shared" si="7"/>
        <v>6.8789580238620092</v>
      </c>
      <c r="M118" s="10">
        <f t="shared" si="8"/>
        <v>7073.5599999999995</v>
      </c>
      <c r="N118" s="10">
        <f t="shared" si="9"/>
        <v>1768.3899999999999</v>
      </c>
      <c r="P118"/>
      <c r="Q118"/>
      <c r="R118"/>
    </row>
    <row r="119" spans="1:23" s="10" customFormat="1">
      <c r="A119" s="63">
        <v>42746</v>
      </c>
      <c r="B119" s="14"/>
      <c r="C119" s="4">
        <v>101.6</v>
      </c>
      <c r="D119" s="4">
        <v>57</v>
      </c>
      <c r="E119" s="4">
        <v>100</v>
      </c>
      <c r="H119" s="27">
        <f t="shared" si="5"/>
        <v>555557.4023999999</v>
      </c>
      <c r="I119" s="11">
        <f t="shared" si="6"/>
        <v>4.3611256088399992</v>
      </c>
      <c r="J119" s="18">
        <v>28.5</v>
      </c>
      <c r="K119" s="9">
        <f t="shared" si="7"/>
        <v>6.5350101226689086</v>
      </c>
      <c r="M119" s="10">
        <f t="shared" si="8"/>
        <v>7073.5599999999995</v>
      </c>
      <c r="N119" s="10">
        <f t="shared" si="9"/>
        <v>1768.3899999999999</v>
      </c>
      <c r="O119"/>
      <c r="P119"/>
    </row>
    <row r="120" spans="1:23" s="10" customFormat="1">
      <c r="A120" s="63">
        <v>42641</v>
      </c>
      <c r="B120" s="14"/>
      <c r="C120" s="15">
        <v>101.6</v>
      </c>
      <c r="D120" s="15">
        <v>57</v>
      </c>
      <c r="E120" s="15">
        <v>76.2</v>
      </c>
      <c r="H120" s="27">
        <f t="shared" si="5"/>
        <v>423334.74062880001</v>
      </c>
      <c r="I120" s="11">
        <f t="shared" si="6"/>
        <v>3.3231777139360799</v>
      </c>
      <c r="J120" s="18">
        <v>21.6</v>
      </c>
      <c r="K120" s="9">
        <f t="shared" si="7"/>
        <v>6.4998028571924484</v>
      </c>
      <c r="M120" s="10">
        <f t="shared" si="8"/>
        <v>7073.5599999999995</v>
      </c>
      <c r="N120" s="10">
        <f t="shared" si="9"/>
        <v>1768.3899999999999</v>
      </c>
      <c r="O120"/>
      <c r="P120"/>
    </row>
    <row r="121" spans="1:23" s="10" customFormat="1">
      <c r="A121" s="63">
        <v>42641</v>
      </c>
      <c r="B121" s="2"/>
      <c r="C121" s="3">
        <v>101.6</v>
      </c>
      <c r="D121" s="3">
        <v>57</v>
      </c>
      <c r="E121" s="3">
        <v>101.6</v>
      </c>
      <c r="F121"/>
      <c r="G121"/>
      <c r="H121" s="27">
        <f t="shared" si="5"/>
        <v>564446.32083839993</v>
      </c>
      <c r="I121" s="11">
        <f t="shared" si="6"/>
        <v>4.4309036185814392</v>
      </c>
      <c r="J121" s="18">
        <v>28</v>
      </c>
      <c r="K121" s="9">
        <f t="shared" si="7"/>
        <v>6.3192527778259917</v>
      </c>
      <c r="M121" s="10">
        <f t="shared" si="8"/>
        <v>7073.5599999999995</v>
      </c>
      <c r="N121" s="10">
        <f t="shared" si="9"/>
        <v>1768.3899999999999</v>
      </c>
      <c r="O121"/>
    </row>
    <row r="122" spans="1:23" s="10" customFormat="1">
      <c r="A122" s="63">
        <v>42871</v>
      </c>
      <c r="B122" s="14" t="s">
        <v>36</v>
      </c>
      <c r="C122" s="15">
        <v>101.6</v>
      </c>
      <c r="D122" s="15">
        <v>60</v>
      </c>
      <c r="E122" s="15">
        <v>76</v>
      </c>
      <c r="H122" s="27">
        <f t="shared" si="5"/>
        <v>401272.29542399995</v>
      </c>
      <c r="I122" s="11">
        <f t="shared" si="6"/>
        <v>3.1499875190783992</v>
      </c>
      <c r="J122" s="18">
        <v>23.5</v>
      </c>
      <c r="K122" s="9">
        <f t="shared" si="7"/>
        <v>7.4603470196845292</v>
      </c>
      <c r="M122" s="10">
        <f t="shared" si="8"/>
        <v>6722.5599999999995</v>
      </c>
      <c r="N122" s="10">
        <f t="shared" si="9"/>
        <v>1680.6399999999999</v>
      </c>
      <c r="R122"/>
    </row>
    <row r="123" spans="1:23" s="10" customFormat="1">
      <c r="A123" s="63">
        <v>42943</v>
      </c>
      <c r="B123" s="14" t="s">
        <v>36</v>
      </c>
      <c r="C123" s="15">
        <v>101.6</v>
      </c>
      <c r="D123" s="15">
        <v>60</v>
      </c>
      <c r="E123" s="15">
        <v>76.2</v>
      </c>
      <c r="H123" s="27">
        <f t="shared" si="5"/>
        <v>402328.27514879999</v>
      </c>
      <c r="I123" s="11">
        <f t="shared" si="6"/>
        <v>3.1582769599180796</v>
      </c>
      <c r="J123" s="18">
        <v>23.5</v>
      </c>
      <c r="K123" s="9">
        <f t="shared" si="7"/>
        <v>7.44076605637827</v>
      </c>
      <c r="M123" s="10">
        <f t="shared" si="8"/>
        <v>6722.5599999999995</v>
      </c>
      <c r="N123" s="10">
        <f t="shared" si="9"/>
        <v>1680.6399999999999</v>
      </c>
    </row>
    <row r="124" spans="1:23" s="10" customFormat="1">
      <c r="A124" s="63"/>
      <c r="B124" s="14"/>
      <c r="C124" s="15">
        <v>101.6</v>
      </c>
      <c r="D124" s="15">
        <v>60</v>
      </c>
      <c r="E124" s="15">
        <v>101.6</v>
      </c>
      <c r="H124" s="27">
        <f t="shared" si="5"/>
        <v>536437.70019839995</v>
      </c>
      <c r="I124" s="11">
        <f t="shared" si="6"/>
        <v>4.2110359465574394</v>
      </c>
      <c r="J124" s="18">
        <v>30.5</v>
      </c>
      <c r="K124" s="9">
        <f t="shared" si="7"/>
        <v>7.2428733421128904</v>
      </c>
      <c r="M124" s="10">
        <f t="shared" si="8"/>
        <v>6722.5599999999995</v>
      </c>
      <c r="N124" s="10">
        <f t="shared" si="9"/>
        <v>1680.6399999999999</v>
      </c>
    </row>
    <row r="125" spans="1:23" s="10" customFormat="1">
      <c r="A125" s="63">
        <v>42871</v>
      </c>
      <c r="B125" s="14" t="s">
        <v>36</v>
      </c>
      <c r="C125" s="15">
        <v>101.6</v>
      </c>
      <c r="D125" s="15">
        <v>60</v>
      </c>
      <c r="E125" s="15">
        <v>102</v>
      </c>
      <c r="H125" s="27">
        <f t="shared" si="5"/>
        <v>538549.65964799991</v>
      </c>
      <c r="I125" s="11">
        <f t="shared" si="6"/>
        <v>4.2276148282367991</v>
      </c>
      <c r="J125" s="18">
        <v>30.5</v>
      </c>
      <c r="K125" s="9">
        <f t="shared" si="7"/>
        <v>7.2144699172418596</v>
      </c>
      <c r="M125" s="10">
        <f t="shared" si="8"/>
        <v>6722.5599999999995</v>
      </c>
      <c r="N125" s="10">
        <f t="shared" si="9"/>
        <v>1680.6399999999999</v>
      </c>
    </row>
    <row r="126" spans="1:23" s="10" customFormat="1">
      <c r="A126" s="63">
        <v>42405</v>
      </c>
      <c r="B126" s="14"/>
      <c r="C126" s="15">
        <v>101.6</v>
      </c>
      <c r="D126" s="15">
        <v>61</v>
      </c>
      <c r="E126" s="15">
        <v>95</v>
      </c>
      <c r="H126" s="27">
        <f t="shared" si="5"/>
        <v>492562.19627999997</v>
      </c>
      <c r="I126" s="11">
        <f t="shared" si="6"/>
        <v>3.8666132407979994</v>
      </c>
      <c r="J126" s="18">
        <v>23</v>
      </c>
      <c r="K126" s="9">
        <f t="shared" si="7"/>
        <v>5.948358050740346</v>
      </c>
      <c r="M126" s="10">
        <f t="shared" si="8"/>
        <v>6601.5599999999995</v>
      </c>
      <c r="N126" s="10">
        <f t="shared" si="9"/>
        <v>1650.3899999999999</v>
      </c>
      <c r="O126"/>
      <c r="Q126"/>
    </row>
    <row r="127" spans="1:23" s="10" customFormat="1">
      <c r="A127" s="63">
        <v>42532</v>
      </c>
      <c r="B127" s="14"/>
      <c r="C127" s="15">
        <v>101.6</v>
      </c>
      <c r="D127" s="15">
        <v>61</v>
      </c>
      <c r="E127" s="15">
        <v>76.2</v>
      </c>
      <c r="H127" s="27">
        <f t="shared" si="5"/>
        <v>395086.73006879998</v>
      </c>
      <c r="I127" s="11">
        <f t="shared" si="6"/>
        <v>3.1014308310400795</v>
      </c>
      <c r="J127" s="18">
        <v>20</v>
      </c>
      <c r="K127" s="9">
        <f t="shared" si="7"/>
        <v>6.4486364808893404</v>
      </c>
      <c r="M127" s="10">
        <f t="shared" si="8"/>
        <v>6601.5599999999995</v>
      </c>
      <c r="N127" s="10">
        <f t="shared" si="9"/>
        <v>1650.3899999999999</v>
      </c>
      <c r="Q127"/>
      <c r="R127"/>
    </row>
    <row r="128" spans="1:23" s="10" customFormat="1">
      <c r="A128" s="63">
        <v>42504</v>
      </c>
      <c r="B128" s="14" t="s">
        <v>13</v>
      </c>
      <c r="C128" s="4">
        <v>101.6</v>
      </c>
      <c r="D128" s="4">
        <v>61.6</v>
      </c>
      <c r="E128" s="4">
        <v>40</v>
      </c>
      <c r="H128" s="27">
        <f t="shared" si="5"/>
        <v>205083.64799999999</v>
      </c>
      <c r="I128" s="11">
        <f t="shared" si="6"/>
        <v>1.6099066367999997</v>
      </c>
      <c r="J128" s="18">
        <v>11.5</v>
      </c>
      <c r="K128" s="9">
        <f t="shared" si="7"/>
        <v>7.1432713780585875</v>
      </c>
      <c r="M128" s="10">
        <f t="shared" si="8"/>
        <v>6527.9999999999991</v>
      </c>
      <c r="N128" s="10">
        <f t="shared" si="9"/>
        <v>1631.9999999999998</v>
      </c>
      <c r="P128"/>
      <c r="R128"/>
    </row>
    <row r="129" spans="1:23">
      <c r="A129" s="63"/>
      <c r="B129" s="10"/>
      <c r="C129" s="4">
        <v>101.6</v>
      </c>
      <c r="D129" s="4">
        <v>61.6</v>
      </c>
      <c r="E129" s="4">
        <v>60</v>
      </c>
      <c r="F129" s="10"/>
      <c r="G129" s="10"/>
      <c r="H129" s="27">
        <f t="shared" si="5"/>
        <v>307625.47199999995</v>
      </c>
      <c r="I129" s="11">
        <f t="shared" si="6"/>
        <v>2.4148599551999994</v>
      </c>
      <c r="J129" s="18">
        <v>15.5</v>
      </c>
      <c r="K129" s="9">
        <f t="shared" si="7"/>
        <v>6.4185916730381516</v>
      </c>
      <c r="L129" s="10"/>
      <c r="M129" s="10">
        <f t="shared" si="8"/>
        <v>6527.9999999999991</v>
      </c>
      <c r="N129" s="10">
        <f t="shared" si="9"/>
        <v>1631.9999999999998</v>
      </c>
      <c r="O129" s="10"/>
      <c r="S129" s="10"/>
      <c r="T129" s="10"/>
      <c r="U129" s="10"/>
      <c r="V129" s="10"/>
      <c r="W129" s="10"/>
    </row>
    <row r="130" spans="1:23" s="10" customFormat="1">
      <c r="A130" s="63">
        <v>42504</v>
      </c>
      <c r="B130" s="14" t="s">
        <v>13</v>
      </c>
      <c r="C130" s="4">
        <v>101.6</v>
      </c>
      <c r="D130" s="4">
        <v>61.6</v>
      </c>
      <c r="E130" s="4">
        <v>100</v>
      </c>
      <c r="H130" s="27">
        <f t="shared" si="5"/>
        <v>512709.11999999988</v>
      </c>
      <c r="I130" s="11">
        <f t="shared" si="6"/>
        <v>4.0247665919999989</v>
      </c>
      <c r="J130" s="18">
        <v>25.5</v>
      </c>
      <c r="K130" s="9">
        <f t="shared" si="7"/>
        <v>6.3357711353215302</v>
      </c>
      <c r="M130" s="10">
        <f t="shared" si="8"/>
        <v>6527.9999999999991</v>
      </c>
      <c r="N130" s="10">
        <f t="shared" si="9"/>
        <v>1631.9999999999998</v>
      </c>
      <c r="O130"/>
    </row>
    <row r="131" spans="1:23" s="10" customFormat="1">
      <c r="A131" s="63">
        <v>42532</v>
      </c>
      <c r="B131" s="14"/>
      <c r="C131" s="15">
        <v>101.6</v>
      </c>
      <c r="D131" s="15">
        <v>61.6</v>
      </c>
      <c r="E131" s="15">
        <v>101.6</v>
      </c>
      <c r="H131" s="27">
        <f t="shared" si="5"/>
        <v>520912.46591999993</v>
      </c>
      <c r="I131" s="11">
        <f t="shared" si="6"/>
        <v>4.0891628574719991</v>
      </c>
      <c r="J131" s="18">
        <v>26</v>
      </c>
      <c r="K131" s="9">
        <f t="shared" si="7"/>
        <v>6.3582696278508486</v>
      </c>
      <c r="M131" s="10">
        <f t="shared" si="8"/>
        <v>6527.9999999999991</v>
      </c>
      <c r="N131" s="10">
        <f t="shared" si="9"/>
        <v>1631.9999999999998</v>
      </c>
      <c r="O131"/>
      <c r="P131"/>
      <c r="S131"/>
      <c r="T131"/>
      <c r="U131"/>
      <c r="V131"/>
      <c r="W131"/>
    </row>
    <row r="132" spans="1:23" s="10" customFormat="1">
      <c r="A132" s="63">
        <v>42966</v>
      </c>
      <c r="B132" s="14" t="s">
        <v>13</v>
      </c>
      <c r="C132" s="15">
        <v>101.6</v>
      </c>
      <c r="D132" s="15">
        <v>61.6</v>
      </c>
      <c r="E132" s="15">
        <v>135</v>
      </c>
      <c r="H132" s="27">
        <f t="shared" si="5"/>
        <v>692157.31199999992</v>
      </c>
      <c r="I132" s="11">
        <f t="shared" si="6"/>
        <v>5.433434899199999</v>
      </c>
      <c r="J132" s="18">
        <v>35</v>
      </c>
      <c r="K132" s="9">
        <f t="shared" si="7"/>
        <v>6.4415973779594351</v>
      </c>
      <c r="M132" s="10">
        <f t="shared" si="8"/>
        <v>6527.9999999999991</v>
      </c>
      <c r="N132" s="10">
        <f t="shared" si="9"/>
        <v>1631.9999999999998</v>
      </c>
    </row>
    <row r="133" spans="1:23" s="10" customFormat="1">
      <c r="A133" s="63">
        <v>42532</v>
      </c>
      <c r="B133" s="14"/>
      <c r="C133" s="4">
        <v>101.6</v>
      </c>
      <c r="D133" s="4">
        <v>61.912499999999994</v>
      </c>
      <c r="E133" s="4">
        <v>100</v>
      </c>
      <c r="H133" s="27">
        <f t="shared" si="5"/>
        <v>509677.66007812496</v>
      </c>
      <c r="I133" s="11">
        <f t="shared" si="6"/>
        <v>4.0009696316132803</v>
      </c>
      <c r="J133" s="18">
        <v>24</v>
      </c>
      <c r="K133" s="9">
        <f t="shared" si="7"/>
        <v>5.9985459050641845</v>
      </c>
      <c r="M133" s="10">
        <f t="shared" si="8"/>
        <v>6489.40234375</v>
      </c>
      <c r="N133" s="10">
        <f t="shared" si="9"/>
        <v>1622.3505859375</v>
      </c>
      <c r="Q133"/>
    </row>
    <row r="134" spans="1:23" s="10" customFormat="1">
      <c r="A134" s="63">
        <v>42959</v>
      </c>
      <c r="B134" s="14" t="s">
        <v>13</v>
      </c>
      <c r="C134" s="4">
        <v>101.6</v>
      </c>
      <c r="D134" s="4">
        <v>62</v>
      </c>
      <c r="E134" s="4">
        <v>76</v>
      </c>
      <c r="H134" s="27">
        <f t="shared" si="5"/>
        <v>386707.83782399993</v>
      </c>
      <c r="I134" s="11">
        <f t="shared" si="6"/>
        <v>3.035656526918399</v>
      </c>
      <c r="J134" s="18">
        <v>21</v>
      </c>
      <c r="K134" s="9">
        <f t="shared" si="7"/>
        <v>6.9177786794337477</v>
      </c>
      <c r="M134" s="10">
        <f t="shared" si="8"/>
        <v>6478.5599999999995</v>
      </c>
      <c r="N134" s="10">
        <f t="shared" si="9"/>
        <v>1619.6399999999999</v>
      </c>
    </row>
    <row r="135" spans="1:23" s="10" customFormat="1">
      <c r="A135" s="63">
        <v>42417</v>
      </c>
      <c r="B135" s="14"/>
      <c r="C135" s="15">
        <v>101.6</v>
      </c>
      <c r="D135" s="15">
        <v>62</v>
      </c>
      <c r="E135" s="15">
        <v>101.6</v>
      </c>
      <c r="H135" s="27">
        <f t="shared" si="5"/>
        <v>516967.32003839995</v>
      </c>
      <c r="I135" s="11">
        <f t="shared" si="6"/>
        <v>4.0581934623014391</v>
      </c>
      <c r="J135" s="18">
        <v>24.7</v>
      </c>
      <c r="K135" s="9">
        <f t="shared" si="7"/>
        <v>6.0864520702254543</v>
      </c>
      <c r="M135" s="10">
        <f t="shared" si="8"/>
        <v>6478.5599999999995</v>
      </c>
      <c r="N135" s="10">
        <f t="shared" si="9"/>
        <v>1619.6399999999999</v>
      </c>
      <c r="O135"/>
      <c r="Q135"/>
    </row>
    <row r="136" spans="1:23" s="10" customFormat="1">
      <c r="A136" s="63">
        <v>42959</v>
      </c>
      <c r="B136" s="14" t="s">
        <v>13</v>
      </c>
      <c r="C136" s="15">
        <v>101.6</v>
      </c>
      <c r="D136" s="15">
        <v>62</v>
      </c>
      <c r="E136" s="15">
        <v>102</v>
      </c>
      <c r="H136" s="27">
        <f t="shared" si="5"/>
        <v>519002.62444799993</v>
      </c>
      <c r="I136" s="11">
        <f t="shared" si="6"/>
        <v>4.0741706019167987</v>
      </c>
      <c r="J136" s="18">
        <v>27.5</v>
      </c>
      <c r="K136" s="9">
        <f t="shared" si="7"/>
        <v>6.7498400747042639</v>
      </c>
      <c r="M136" s="10">
        <f t="shared" si="8"/>
        <v>6478.5599999999995</v>
      </c>
      <c r="N136" s="10">
        <f t="shared" si="9"/>
        <v>1619.6399999999999</v>
      </c>
    </row>
    <row r="137" spans="1:23" s="10" customFormat="1">
      <c r="A137" s="63">
        <v>42417</v>
      </c>
      <c r="B137" s="2"/>
      <c r="C137" s="4">
        <v>101.6</v>
      </c>
      <c r="D137" s="4">
        <v>76.199999999999989</v>
      </c>
      <c r="E137" s="4">
        <v>660.4</v>
      </c>
      <c r="H137" s="27">
        <f t="shared" si="5"/>
        <v>2342412.8119391999</v>
      </c>
      <c r="I137" s="11">
        <f t="shared" si="6"/>
        <v>18.38794057372272</v>
      </c>
      <c r="J137" s="18">
        <v>108</v>
      </c>
      <c r="K137" s="9">
        <f t="shared" si="7"/>
        <v>5.873414674525181</v>
      </c>
      <c r="M137" s="10">
        <f t="shared" si="8"/>
        <v>4516.1200000000008</v>
      </c>
      <c r="N137" s="10">
        <f t="shared" si="9"/>
        <v>1129.0300000000002</v>
      </c>
      <c r="P137"/>
      <c r="Q137"/>
    </row>
    <row r="138" spans="1:23" s="10" customFormat="1">
      <c r="A138" s="63"/>
      <c r="B138" s="14"/>
      <c r="C138" s="3">
        <v>101.6</v>
      </c>
      <c r="D138" s="3">
        <v>85.4</v>
      </c>
      <c r="E138" s="3">
        <v>200</v>
      </c>
      <c r="F138"/>
      <c r="G138"/>
      <c r="H138" s="27">
        <f t="shared" si="5"/>
        <v>475858.15199999977</v>
      </c>
      <c r="I138" s="11">
        <f t="shared" si="6"/>
        <v>3.735486493199998</v>
      </c>
      <c r="J138" s="18">
        <v>18.5</v>
      </c>
      <c r="K138" s="9">
        <f t="shared" si="7"/>
        <v>4.952500841236346</v>
      </c>
      <c r="M138" s="10">
        <f t="shared" si="8"/>
        <v>3029.3999999999987</v>
      </c>
      <c r="N138" s="10">
        <f t="shared" si="9"/>
        <v>757.34999999999968</v>
      </c>
      <c r="P138"/>
    </row>
    <row r="139" spans="1:23">
      <c r="A139" s="63">
        <v>42868</v>
      </c>
      <c r="B139" s="14" t="s">
        <v>13</v>
      </c>
      <c r="C139" s="15">
        <v>101.6</v>
      </c>
      <c r="D139" s="15">
        <v>90</v>
      </c>
      <c r="E139" s="15">
        <v>1092</v>
      </c>
      <c r="F139" s="10"/>
      <c r="G139" s="10"/>
      <c r="H139" s="27">
        <f t="shared" si="5"/>
        <v>1906193.6974079995</v>
      </c>
      <c r="I139" s="11">
        <f t="shared" si="6"/>
        <v>14.963620524652795</v>
      </c>
      <c r="J139" s="18">
        <v>68.5</v>
      </c>
      <c r="K139" s="9">
        <f t="shared" si="7"/>
        <v>4.5777691225960453</v>
      </c>
      <c r="L139" s="10"/>
      <c r="M139" s="10">
        <f t="shared" si="8"/>
        <v>2222.5599999999995</v>
      </c>
      <c r="N139" s="10">
        <f t="shared" si="9"/>
        <v>555.63999999999987</v>
      </c>
      <c r="Q139" s="10"/>
      <c r="R139" s="10"/>
      <c r="S139" s="10"/>
      <c r="T139" s="10"/>
      <c r="U139" s="10"/>
      <c r="V139" s="10"/>
      <c r="W139" s="10"/>
    </row>
    <row r="140" spans="1:23" s="10" customFormat="1">
      <c r="A140" s="63">
        <v>42955</v>
      </c>
      <c r="B140" s="14" t="s">
        <v>13</v>
      </c>
      <c r="C140" s="15">
        <v>114</v>
      </c>
      <c r="D140" s="15">
        <v>60</v>
      </c>
      <c r="E140" s="15">
        <v>180</v>
      </c>
      <c r="H140" s="27">
        <f t="shared" si="5"/>
        <v>1328331.3119999999</v>
      </c>
      <c r="I140" s="11">
        <f t="shared" si="6"/>
        <v>10.427400799199999</v>
      </c>
      <c r="J140" s="18">
        <v>65.7</v>
      </c>
      <c r="K140" s="9">
        <f t="shared" si="7"/>
        <v>6.3007072678208145</v>
      </c>
      <c r="M140" s="10">
        <f t="shared" si="8"/>
        <v>9396</v>
      </c>
      <c r="N140" s="10">
        <f t="shared" si="9"/>
        <v>2349</v>
      </c>
    </row>
    <row r="141" spans="1:23">
      <c r="A141" s="63">
        <v>42601</v>
      </c>
      <c r="B141" s="2"/>
      <c r="C141" s="3">
        <v>114</v>
      </c>
      <c r="D141" s="3">
        <v>76.3</v>
      </c>
      <c r="E141" s="4">
        <v>150</v>
      </c>
      <c r="H141" s="27">
        <f t="shared" si="5"/>
        <v>845205.46110000007</v>
      </c>
      <c r="I141" s="11">
        <f t="shared" si="6"/>
        <v>6.6348628696350005</v>
      </c>
      <c r="J141" s="18">
        <v>40.799999999999997</v>
      </c>
      <c r="K141" s="9">
        <f t="shared" si="7"/>
        <v>6.1493358343131064</v>
      </c>
      <c r="L141" s="10"/>
      <c r="M141" s="10">
        <f t="shared" si="8"/>
        <v>7174.31</v>
      </c>
      <c r="N141" s="10">
        <f t="shared" si="9"/>
        <v>1793.5775000000001</v>
      </c>
      <c r="P141" s="10"/>
      <c r="Q141" s="10"/>
      <c r="R141" s="10"/>
    </row>
    <row r="142" spans="1:23" s="10" customFormat="1">
      <c r="A142" s="63">
        <v>42968</v>
      </c>
      <c r="B142" s="14" t="s">
        <v>13</v>
      </c>
      <c r="C142" s="15">
        <v>114.3</v>
      </c>
      <c r="D142" s="15">
        <v>57</v>
      </c>
      <c r="E142" s="4">
        <v>177.8</v>
      </c>
      <c r="H142" s="27">
        <f t="shared" si="5"/>
        <v>1370675.4634188002</v>
      </c>
      <c r="I142" s="11">
        <f t="shared" si="6"/>
        <v>10.759802387837579</v>
      </c>
      <c r="J142" s="18">
        <v>67.599999999999994</v>
      </c>
      <c r="K142" s="9">
        <f t="shared" si="7"/>
        <v>6.2826432645651691</v>
      </c>
      <c r="M142" s="10">
        <f t="shared" si="8"/>
        <v>9815.49</v>
      </c>
      <c r="N142" s="10">
        <f t="shared" si="9"/>
        <v>2453.8724999999999</v>
      </c>
    </row>
    <row r="143" spans="1:23" s="10" customFormat="1">
      <c r="A143" s="63">
        <v>42513</v>
      </c>
      <c r="B143" s="10" t="s">
        <v>13</v>
      </c>
      <c r="C143" s="4">
        <v>114.3</v>
      </c>
      <c r="D143" s="4">
        <v>57.15</v>
      </c>
      <c r="E143" s="4">
        <v>40</v>
      </c>
      <c r="F143"/>
      <c r="G143"/>
      <c r="H143" s="27">
        <f t="shared" si="5"/>
        <v>307825.51338000002</v>
      </c>
      <c r="I143" s="11">
        <f t="shared" si="6"/>
        <v>2.416430280033</v>
      </c>
      <c r="J143" s="20">
        <v>17</v>
      </c>
      <c r="K143" s="9">
        <f t="shared" si="7"/>
        <v>7.0351709049796547</v>
      </c>
      <c r="M143" s="10">
        <f t="shared" si="8"/>
        <v>9798.3675000000003</v>
      </c>
      <c r="N143" s="10">
        <f t="shared" si="9"/>
        <v>2449.5918750000001</v>
      </c>
      <c r="S143"/>
      <c r="T143"/>
      <c r="U143"/>
      <c r="V143"/>
      <c r="W143"/>
    </row>
    <row r="144" spans="1:23" s="10" customFormat="1">
      <c r="A144" s="63"/>
      <c r="B144"/>
      <c r="C144" s="4">
        <v>114.3</v>
      </c>
      <c r="D144" s="4">
        <v>57.15</v>
      </c>
      <c r="E144" s="4">
        <v>35</v>
      </c>
      <c r="F144"/>
      <c r="G144"/>
      <c r="H144" s="27">
        <f t="shared" si="5"/>
        <v>269347.32420750003</v>
      </c>
      <c r="I144" s="11">
        <f t="shared" si="6"/>
        <v>2.1143764950288753</v>
      </c>
      <c r="J144" s="20">
        <v>15.5</v>
      </c>
      <c r="K144" s="9">
        <f t="shared" si="7"/>
        <v>7.3307663211552692</v>
      </c>
      <c r="M144" s="10">
        <f t="shared" si="8"/>
        <v>9798.3675000000003</v>
      </c>
      <c r="N144" s="10">
        <f t="shared" si="9"/>
        <v>2449.5918750000001</v>
      </c>
      <c r="S144"/>
      <c r="T144"/>
      <c r="U144"/>
      <c r="V144"/>
      <c r="W144"/>
    </row>
    <row r="145" spans="1:23" s="10" customFormat="1">
      <c r="A145" s="63">
        <v>42942</v>
      </c>
      <c r="B145" s="10" t="s">
        <v>13</v>
      </c>
      <c r="C145" s="4">
        <v>114.3</v>
      </c>
      <c r="D145" s="4">
        <v>57.17</v>
      </c>
      <c r="E145" s="4">
        <v>127</v>
      </c>
      <c r="H145" s="27">
        <f t="shared" si="5"/>
        <v>977117.94618437998</v>
      </c>
      <c r="I145" s="11">
        <f t="shared" si="6"/>
        <v>7.6703758775473823</v>
      </c>
      <c r="J145" s="20">
        <v>49.5</v>
      </c>
      <c r="K145" s="9">
        <f t="shared" si="7"/>
        <v>6.4533995191677258</v>
      </c>
      <c r="M145" s="10">
        <f t="shared" si="8"/>
        <v>9796.0810999999994</v>
      </c>
      <c r="N145" s="10">
        <f t="shared" si="9"/>
        <v>2449.0202749999999</v>
      </c>
    </row>
    <row r="146" spans="1:23" s="10" customFormat="1">
      <c r="C146" s="4">
        <v>114.3</v>
      </c>
      <c r="D146" s="4">
        <v>57.15</v>
      </c>
      <c r="E146" s="4">
        <v>152.4</v>
      </c>
      <c r="H146" s="27">
        <f t="shared" si="5"/>
        <v>1172815.2059778001</v>
      </c>
      <c r="I146" s="11">
        <f t="shared" si="6"/>
        <v>9.2065993669257296</v>
      </c>
      <c r="J146" s="20">
        <v>58.2</v>
      </c>
      <c r="K146" s="9">
        <f t="shared" si="7"/>
        <v>6.3215523648265544</v>
      </c>
      <c r="M146" s="10">
        <f t="shared" si="8"/>
        <v>9798.3675000000003</v>
      </c>
      <c r="N146" s="10">
        <f t="shared" si="9"/>
        <v>2449.5918750000001</v>
      </c>
    </row>
    <row r="147" spans="1:23" s="10" customFormat="1">
      <c r="A147" s="63">
        <v>42601</v>
      </c>
      <c r="B147" s="14"/>
      <c r="C147" s="15">
        <v>114.3</v>
      </c>
      <c r="D147" s="15">
        <v>76.2</v>
      </c>
      <c r="E147" s="15">
        <v>168.3</v>
      </c>
      <c r="H147" s="27">
        <f t="shared" ref="H147" si="10">3.1416*E147*N147</f>
        <v>959389.51670100004</v>
      </c>
      <c r="I147" s="11">
        <f t="shared" ref="I147" si="11">H147*0.00000785</f>
        <v>7.5312077061028502</v>
      </c>
      <c r="J147" s="18">
        <v>43.5</v>
      </c>
      <c r="K147" s="9">
        <f t="shared" ref="K147" si="12">J147/I147</f>
        <v>5.7759660465545446</v>
      </c>
      <c r="M147" s="10">
        <f t="shared" ref="M147" si="13">(C147*C147)-(D147*D147)</f>
        <v>7258.0499999999993</v>
      </c>
      <c r="N147" s="10">
        <f t="shared" ref="N147" si="14">M147/4</f>
        <v>1814.5124999999998</v>
      </c>
    </row>
    <row r="148" spans="1:23" s="10" customFormat="1">
      <c r="A148" s="63">
        <v>42741</v>
      </c>
      <c r="C148" s="4">
        <v>114.3</v>
      </c>
      <c r="D148" s="4">
        <v>89</v>
      </c>
      <c r="E148" s="4">
        <v>152.4</v>
      </c>
      <c r="H148" s="27">
        <f t="shared" si="5"/>
        <v>615649.82981040003</v>
      </c>
      <c r="I148" s="11">
        <f t="shared" si="6"/>
        <v>4.8328511640116396</v>
      </c>
      <c r="J148" s="20">
        <v>33.200000000000003</v>
      </c>
      <c r="K148" s="9">
        <f t="shared" si="7"/>
        <v>6.8696508279062005</v>
      </c>
      <c r="M148" s="10">
        <f t="shared" si="8"/>
        <v>5143.49</v>
      </c>
      <c r="N148" s="10">
        <f t="shared" si="9"/>
        <v>1285.8724999999999</v>
      </c>
      <c r="R148"/>
    </row>
    <row r="149" spans="1:23" s="10" customFormat="1">
      <c r="A149" s="63">
        <v>42741</v>
      </c>
      <c r="C149" s="4">
        <v>114</v>
      </c>
      <c r="D149" s="4">
        <v>89</v>
      </c>
      <c r="E149" s="4">
        <v>177.8</v>
      </c>
      <c r="H149" s="27">
        <f t="shared" si="5"/>
        <v>708693.9090000001</v>
      </c>
      <c r="I149" s="11">
        <f t="shared" si="6"/>
        <v>5.5632471856500008</v>
      </c>
      <c r="J149" s="20">
        <v>38</v>
      </c>
      <c r="K149" s="9">
        <f t="shared" si="7"/>
        <v>6.8305431579632643</v>
      </c>
      <c r="M149" s="10">
        <f t="shared" si="8"/>
        <v>5075</v>
      </c>
      <c r="N149" s="10">
        <f t="shared" si="9"/>
        <v>1268.75</v>
      </c>
    </row>
    <row r="150" spans="1:23" s="10" customFormat="1">
      <c r="A150" s="63">
        <v>42608</v>
      </c>
      <c r="C150" s="4">
        <v>127</v>
      </c>
      <c r="D150" s="4">
        <v>60</v>
      </c>
      <c r="E150" s="4">
        <v>100</v>
      </c>
      <c r="H150" s="27">
        <f t="shared" si="5"/>
        <v>984027.65999999992</v>
      </c>
      <c r="I150" s="11">
        <f t="shared" si="6"/>
        <v>7.7246171309999987</v>
      </c>
      <c r="J150" s="20">
        <v>49</v>
      </c>
      <c r="K150" s="9">
        <f t="shared" si="7"/>
        <v>6.3433564627243415</v>
      </c>
      <c r="M150" s="10">
        <f t="shared" si="8"/>
        <v>12529</v>
      </c>
      <c r="N150" s="10">
        <f t="shared" si="9"/>
        <v>3132.25</v>
      </c>
    </row>
    <row r="151" spans="1:23" s="10" customFormat="1">
      <c r="A151" s="63"/>
      <c r="B151"/>
      <c r="C151" s="4">
        <v>127</v>
      </c>
      <c r="D151" s="4">
        <v>60.324999999999996</v>
      </c>
      <c r="E151" s="4">
        <v>85</v>
      </c>
      <c r="F151"/>
      <c r="G151"/>
      <c r="H151" s="27">
        <f t="shared" si="5"/>
        <v>833812.85858062503</v>
      </c>
      <c r="I151" s="11">
        <f t="shared" si="6"/>
        <v>6.5454309398579058</v>
      </c>
      <c r="J151" s="19">
        <v>43.5</v>
      </c>
      <c r="K151" s="9">
        <f t="shared" si="7"/>
        <v>6.6458573010235344</v>
      </c>
      <c r="M151" s="10">
        <f t="shared" si="8"/>
        <v>12489.894375</v>
      </c>
      <c r="N151" s="10">
        <f t="shared" si="9"/>
        <v>3122.47359375</v>
      </c>
    </row>
    <row r="152" spans="1:23" s="10" customFormat="1">
      <c r="A152" s="63"/>
      <c r="B152"/>
      <c r="C152" s="4">
        <v>127</v>
      </c>
      <c r="D152" s="4">
        <v>60.324999999999996</v>
      </c>
      <c r="E152" s="4">
        <v>45</v>
      </c>
      <c r="F152"/>
      <c r="G152"/>
      <c r="H152" s="27">
        <f t="shared" si="5"/>
        <v>441430.33689562493</v>
      </c>
      <c r="I152" s="11">
        <f t="shared" si="6"/>
        <v>3.4652281446306556</v>
      </c>
      <c r="J152" s="19">
        <v>25</v>
      </c>
      <c r="K152" s="9">
        <f t="shared" si="7"/>
        <v>7.2145321914048592</v>
      </c>
      <c r="M152" s="10">
        <f t="shared" si="8"/>
        <v>12489.894375</v>
      </c>
      <c r="N152" s="10">
        <f t="shared" si="9"/>
        <v>3122.47359375</v>
      </c>
    </row>
    <row r="153" spans="1:23" s="10" customFormat="1">
      <c r="A153" s="63">
        <v>42947</v>
      </c>
      <c r="B153" s="10" t="s">
        <v>13</v>
      </c>
      <c r="C153" s="4">
        <v>127</v>
      </c>
      <c r="D153" s="4">
        <v>76</v>
      </c>
      <c r="E153" s="4">
        <v>25</v>
      </c>
      <c r="H153" s="27">
        <f t="shared" si="5"/>
        <v>203281.15499999997</v>
      </c>
      <c r="I153" s="11">
        <f t="shared" si="6"/>
        <v>1.5957570667499996</v>
      </c>
      <c r="J153" s="19">
        <v>27</v>
      </c>
      <c r="K153" s="9">
        <f t="shared" si="7"/>
        <v>16.91986867085576</v>
      </c>
      <c r="M153" s="10">
        <f t="shared" si="8"/>
        <v>10353</v>
      </c>
      <c r="N153" s="10">
        <f t="shared" si="9"/>
        <v>2588.25</v>
      </c>
    </row>
    <row r="154" spans="1:23" s="10" customFormat="1">
      <c r="A154" s="63"/>
      <c r="C154" s="4">
        <v>127</v>
      </c>
      <c r="D154" s="4">
        <v>76</v>
      </c>
      <c r="E154" s="4">
        <v>63</v>
      </c>
      <c r="H154" s="27">
        <f t="shared" si="5"/>
        <v>512268.51059999998</v>
      </c>
      <c r="I154" s="11">
        <f t="shared" si="6"/>
        <v>4.0213078082099996</v>
      </c>
      <c r="J154" s="19">
        <v>28</v>
      </c>
      <c r="K154" s="9">
        <f t="shared" si="7"/>
        <v>6.9629089180476367</v>
      </c>
      <c r="M154" s="10">
        <f t="shared" si="8"/>
        <v>10353</v>
      </c>
      <c r="N154" s="10">
        <f t="shared" si="9"/>
        <v>2588.25</v>
      </c>
    </row>
    <row r="155" spans="1:23" s="10" customFormat="1">
      <c r="A155" s="63">
        <v>42915</v>
      </c>
      <c r="B155" s="10" t="s">
        <v>13</v>
      </c>
      <c r="C155" s="4">
        <v>127</v>
      </c>
      <c r="D155" s="4">
        <v>76</v>
      </c>
      <c r="E155" s="4">
        <v>76</v>
      </c>
      <c r="H155" s="27">
        <f t="shared" si="5"/>
        <v>617974.71120000002</v>
      </c>
      <c r="I155" s="11">
        <f t="shared" si="6"/>
        <v>4.8511014829199999</v>
      </c>
      <c r="J155" s="19">
        <v>33</v>
      </c>
      <c r="K155" s="9">
        <f t="shared" si="7"/>
        <v>6.8025787784873284</v>
      </c>
      <c r="M155" s="10">
        <f t="shared" si="8"/>
        <v>10353</v>
      </c>
      <c r="N155" s="10">
        <f t="shared" si="9"/>
        <v>2588.25</v>
      </c>
    </row>
    <row r="156" spans="1:23" s="10" customFormat="1">
      <c r="A156" s="63">
        <v>42825</v>
      </c>
      <c r="B156" s="10" t="s">
        <v>13</v>
      </c>
      <c r="C156" s="4">
        <v>127</v>
      </c>
      <c r="D156" s="4">
        <v>76.2</v>
      </c>
      <c r="E156" s="4">
        <v>100</v>
      </c>
      <c r="H156" s="27">
        <f t="shared" si="5"/>
        <v>810733.86239999987</v>
      </c>
      <c r="I156" s="11">
        <f t="shared" si="6"/>
        <v>6.3642608198399984</v>
      </c>
      <c r="J156" s="19">
        <v>41.8</v>
      </c>
      <c r="K156" s="9">
        <f t="shared" si="7"/>
        <v>6.5679269255735617</v>
      </c>
      <c r="M156" s="10">
        <f t="shared" si="8"/>
        <v>10322.56</v>
      </c>
      <c r="N156" s="10">
        <f t="shared" si="9"/>
        <v>2580.64</v>
      </c>
      <c r="Q156"/>
    </row>
    <row r="157" spans="1:23" s="10" customFormat="1">
      <c r="A157" s="63">
        <v>42906</v>
      </c>
      <c r="B157" s="10" t="s">
        <v>36</v>
      </c>
      <c r="C157" s="4">
        <v>127</v>
      </c>
      <c r="D157" s="4">
        <v>76.2</v>
      </c>
      <c r="E157" s="4">
        <v>101.6</v>
      </c>
      <c r="H157" s="27">
        <f t="shared" si="5"/>
        <v>823705.60419839993</v>
      </c>
      <c r="I157" s="11">
        <f t="shared" si="6"/>
        <v>6.466088992957439</v>
      </c>
      <c r="J157" s="19">
        <v>44.85</v>
      </c>
      <c r="K157" s="9">
        <f t="shared" si="7"/>
        <v>6.936186626699465</v>
      </c>
      <c r="M157" s="10">
        <f t="shared" si="8"/>
        <v>10322.56</v>
      </c>
      <c r="N157" s="10">
        <f t="shared" si="9"/>
        <v>2580.64</v>
      </c>
    </row>
    <row r="158" spans="1:23" s="10" customFormat="1">
      <c r="A158" s="63"/>
      <c r="C158" s="4">
        <v>127</v>
      </c>
      <c r="D158" s="4">
        <v>76.2</v>
      </c>
      <c r="E158" s="4">
        <v>152.4</v>
      </c>
      <c r="H158" s="27">
        <f t="shared" si="5"/>
        <v>1235558.4062976001</v>
      </c>
      <c r="I158" s="11">
        <f t="shared" si="6"/>
        <v>9.6991334894361607</v>
      </c>
      <c r="J158" s="19">
        <v>65.8</v>
      </c>
      <c r="K158" s="9">
        <f t="shared" si="7"/>
        <v>6.7841111859802998</v>
      </c>
      <c r="M158" s="10">
        <f t="shared" si="8"/>
        <v>10322.56</v>
      </c>
      <c r="N158" s="10">
        <f t="shared" si="9"/>
        <v>2580.64</v>
      </c>
    </row>
    <row r="159" spans="1:23">
      <c r="A159" s="63">
        <v>42497</v>
      </c>
      <c r="B159" s="10"/>
      <c r="C159" s="4">
        <v>127</v>
      </c>
      <c r="D159" s="4">
        <v>76.2</v>
      </c>
      <c r="E159" s="4">
        <v>265</v>
      </c>
      <c r="F159" s="10"/>
      <c r="G159" s="10"/>
      <c r="H159" s="27">
        <f t="shared" si="5"/>
        <v>2148444.7353599998</v>
      </c>
      <c r="I159" s="11">
        <f t="shared" si="6"/>
        <v>16.865291172575997</v>
      </c>
      <c r="J159" s="19">
        <v>101.5</v>
      </c>
      <c r="K159" s="9">
        <f t="shared" si="7"/>
        <v>6.0182773580005104</v>
      </c>
      <c r="L159" s="10"/>
      <c r="M159" s="10">
        <f t="shared" si="8"/>
        <v>10322.56</v>
      </c>
      <c r="N159" s="10">
        <f t="shared" si="9"/>
        <v>2580.64</v>
      </c>
      <c r="O159" s="10"/>
      <c r="P159" s="10"/>
      <c r="Q159" s="10"/>
      <c r="R159" s="10"/>
      <c r="S159" s="10"/>
      <c r="T159" s="10"/>
      <c r="U159" s="10"/>
      <c r="V159" s="10"/>
      <c r="W159" s="10"/>
    </row>
    <row r="160" spans="1:23">
      <c r="A160" s="63"/>
      <c r="C160" s="7">
        <v>127</v>
      </c>
      <c r="D160" s="7">
        <v>88.9</v>
      </c>
      <c r="E160" s="7">
        <v>114.3</v>
      </c>
      <c r="H160" s="27">
        <f t="shared" si="5"/>
        <v>738439.20376379986</v>
      </c>
      <c r="I160" s="11">
        <f t="shared" si="6"/>
        <v>5.7967477495458288</v>
      </c>
      <c r="J160" s="18">
        <v>35.5</v>
      </c>
      <c r="K160" s="9">
        <f t="shared" si="7"/>
        <v>6.1241236524017113</v>
      </c>
      <c r="L160" s="10"/>
      <c r="M160" s="10">
        <f t="shared" si="8"/>
        <v>8225.7899999999991</v>
      </c>
      <c r="N160" s="10">
        <f t="shared" si="9"/>
        <v>2056.4474999999998</v>
      </c>
      <c r="O160" s="10"/>
      <c r="Q160" s="10"/>
      <c r="S160" s="10"/>
      <c r="T160" s="10"/>
      <c r="U160" s="10"/>
      <c r="V160" s="10"/>
      <c r="W160" s="10"/>
    </row>
    <row r="161" spans="1:23" s="10" customFormat="1">
      <c r="A161" s="63">
        <v>42958</v>
      </c>
      <c r="B161" s="10" t="s">
        <v>13</v>
      </c>
      <c r="C161" s="15">
        <v>127</v>
      </c>
      <c r="D161" s="15">
        <v>96</v>
      </c>
      <c r="E161" s="15">
        <v>35</v>
      </c>
      <c r="H161" s="27">
        <f t="shared" si="5"/>
        <v>190031.45699999999</v>
      </c>
      <c r="I161" s="11">
        <f t="shared" si="6"/>
        <v>1.4917469374499999</v>
      </c>
      <c r="J161" s="18">
        <v>12.5</v>
      </c>
      <c r="K161" s="9">
        <f t="shared" si="7"/>
        <v>8.379437347039282</v>
      </c>
      <c r="M161" s="10">
        <f t="shared" si="8"/>
        <v>6913</v>
      </c>
      <c r="N161" s="10">
        <f t="shared" si="9"/>
        <v>1728.25</v>
      </c>
    </row>
    <row r="162" spans="1:23" s="10" customFormat="1">
      <c r="A162" s="63">
        <v>42756</v>
      </c>
      <c r="C162" s="15">
        <v>127</v>
      </c>
      <c r="D162" s="15">
        <v>107</v>
      </c>
      <c r="E162" s="15">
        <v>29</v>
      </c>
      <c r="H162" s="27">
        <f t="shared" si="5"/>
        <v>106594.488</v>
      </c>
      <c r="I162" s="11">
        <f t="shared" si="6"/>
        <v>0.83676673079999997</v>
      </c>
      <c r="J162" s="18">
        <v>8</v>
      </c>
      <c r="K162" s="9">
        <f t="shared" si="7"/>
        <v>9.5606095528577146</v>
      </c>
      <c r="M162" s="10">
        <f t="shared" si="8"/>
        <v>4680</v>
      </c>
      <c r="N162" s="10">
        <f t="shared" si="9"/>
        <v>1170</v>
      </c>
      <c r="R162"/>
      <c r="S162"/>
      <c r="T162"/>
      <c r="U162"/>
      <c r="V162"/>
      <c r="W162"/>
    </row>
    <row r="163" spans="1:23">
      <c r="A163" s="63">
        <v>42661</v>
      </c>
      <c r="B163" s="10"/>
      <c r="C163" s="15">
        <v>127</v>
      </c>
      <c r="D163" s="15">
        <v>108</v>
      </c>
      <c r="E163" s="15">
        <v>177.8</v>
      </c>
      <c r="F163" s="10"/>
      <c r="G163" s="10"/>
      <c r="H163" s="27">
        <f t="shared" si="5"/>
        <v>623510.99580000003</v>
      </c>
      <c r="I163" s="11">
        <f t="shared" si="6"/>
        <v>4.89456131703</v>
      </c>
      <c r="J163" s="18">
        <v>32.799999999999997</v>
      </c>
      <c r="K163" s="9">
        <f t="shared" si="7"/>
        <v>6.7013155777365769</v>
      </c>
      <c r="L163" s="10"/>
      <c r="M163" s="10">
        <f t="shared" si="8"/>
        <v>4465</v>
      </c>
      <c r="N163" s="10">
        <f t="shared" si="9"/>
        <v>1116.25</v>
      </c>
      <c r="P163" s="10"/>
      <c r="Q163" s="10"/>
    </row>
    <row r="164" spans="1:23" s="10" customFormat="1">
      <c r="A164" s="63"/>
      <c r="B164"/>
      <c r="C164" s="7">
        <v>127</v>
      </c>
      <c r="D164" s="7">
        <v>118</v>
      </c>
      <c r="E164" s="7">
        <v>6000</v>
      </c>
      <c r="F164"/>
      <c r="G164"/>
      <c r="H164" s="27">
        <f t="shared" si="5"/>
        <v>10390842</v>
      </c>
      <c r="I164" s="11">
        <f t="shared" si="6"/>
        <v>81.568109699999994</v>
      </c>
      <c r="J164" s="18">
        <v>335</v>
      </c>
      <c r="K164" s="9">
        <f t="shared" si="7"/>
        <v>4.1069972227148472</v>
      </c>
      <c r="M164" s="10">
        <f t="shared" si="8"/>
        <v>2205</v>
      </c>
      <c r="N164" s="10">
        <f t="shared" si="9"/>
        <v>551.25</v>
      </c>
    </row>
    <row r="165" spans="1:23" s="10" customFormat="1">
      <c r="A165" s="63"/>
      <c r="B165"/>
      <c r="C165" s="7">
        <v>127</v>
      </c>
      <c r="D165" s="7">
        <v>118</v>
      </c>
      <c r="E165" s="7">
        <v>6000</v>
      </c>
      <c r="F165"/>
      <c r="G165"/>
      <c r="H165" s="27">
        <f t="shared" si="5"/>
        <v>10390842</v>
      </c>
      <c r="I165" s="11">
        <f t="shared" si="6"/>
        <v>81.568109699999994</v>
      </c>
      <c r="J165" s="18">
        <v>335</v>
      </c>
      <c r="K165" s="9">
        <f t="shared" si="7"/>
        <v>4.1069972227148472</v>
      </c>
      <c r="M165" s="10">
        <f t="shared" si="8"/>
        <v>2205</v>
      </c>
      <c r="N165" s="10">
        <f t="shared" si="9"/>
        <v>551.25</v>
      </c>
      <c r="S165"/>
      <c r="T165"/>
      <c r="U165"/>
      <c r="V165"/>
      <c r="W165"/>
    </row>
    <row r="166" spans="1:23" s="10" customFormat="1">
      <c r="A166" s="63">
        <v>42951</v>
      </c>
      <c r="B166" s="10" t="s">
        <v>36</v>
      </c>
      <c r="C166" s="15">
        <v>133</v>
      </c>
      <c r="D166" s="15">
        <v>5</v>
      </c>
      <c r="E166" s="15">
        <v>6000</v>
      </c>
      <c r="H166" s="27">
        <f t="shared" si="5"/>
        <v>83239833.599999994</v>
      </c>
      <c r="I166" s="11">
        <f t="shared" si="6"/>
        <v>653.43269375999989</v>
      </c>
      <c r="J166" s="18">
        <v>450</v>
      </c>
      <c r="K166" s="9">
        <f t="shared" si="7"/>
        <v>0.68867077557842715</v>
      </c>
      <c r="M166" s="10">
        <f t="shared" si="8"/>
        <v>17664</v>
      </c>
      <c r="N166" s="10">
        <f t="shared" si="9"/>
        <v>4416</v>
      </c>
    </row>
    <row r="167" spans="1:23" s="10" customFormat="1">
      <c r="A167" s="63">
        <v>42513</v>
      </c>
      <c r="B167" s="10" t="s">
        <v>13</v>
      </c>
      <c r="C167" s="4">
        <v>133</v>
      </c>
      <c r="D167" s="4">
        <v>93</v>
      </c>
      <c r="E167" s="4">
        <v>120</v>
      </c>
      <c r="F167"/>
      <c r="G167"/>
      <c r="H167" s="27">
        <f t="shared" si="5"/>
        <v>852001.92</v>
      </c>
      <c r="I167" s="11">
        <f t="shared" si="6"/>
        <v>6.6882150720000002</v>
      </c>
      <c r="J167" s="19">
        <v>43</v>
      </c>
      <c r="K167" s="9">
        <f t="shared" si="7"/>
        <v>6.4292190871699288</v>
      </c>
      <c r="M167" s="10">
        <f t="shared" si="8"/>
        <v>9040</v>
      </c>
      <c r="N167" s="10">
        <f t="shared" si="9"/>
        <v>2260</v>
      </c>
      <c r="Q167"/>
    </row>
    <row r="168" spans="1:23" s="10" customFormat="1">
      <c r="A168" s="63">
        <v>42789</v>
      </c>
      <c r="C168" s="4">
        <v>133</v>
      </c>
      <c r="D168" s="4">
        <v>113</v>
      </c>
      <c r="E168" s="4">
        <v>80</v>
      </c>
      <c r="H168" s="27">
        <f t="shared" ref="H168:H239" si="15">3.1416*E168*N168</f>
        <v>309133.44</v>
      </c>
      <c r="I168" s="11">
        <f t="shared" ref="I168:I239" si="16">H168*0.00000785</f>
        <v>2.4266975039999998</v>
      </c>
      <c r="J168" s="19">
        <v>18.2</v>
      </c>
      <c r="K168" s="9">
        <f t="shared" ref="K168:K239" si="17">J168/I168</f>
        <v>7.4999046935188183</v>
      </c>
      <c r="M168" s="10">
        <f t="shared" ref="M168:M239" si="18">(C168*C168)-(D168*D168)</f>
        <v>4920</v>
      </c>
      <c r="N168" s="10">
        <f t="shared" ref="N168:N239" si="19">M168/4</f>
        <v>1230</v>
      </c>
      <c r="Q168"/>
    </row>
    <row r="169" spans="1:23" s="10" customFormat="1">
      <c r="A169" s="63">
        <v>42604</v>
      </c>
      <c r="C169" s="4">
        <v>133</v>
      </c>
      <c r="D169" s="4">
        <v>113</v>
      </c>
      <c r="E169" s="4">
        <v>279.39999999999998</v>
      </c>
      <c r="H169" s="27">
        <f t="shared" si="15"/>
        <v>1079648.5392</v>
      </c>
      <c r="I169" s="11">
        <f t="shared" si="16"/>
        <v>8.4752410327199996</v>
      </c>
      <c r="J169" s="19">
        <v>52.8</v>
      </c>
      <c r="K169" s="9">
        <f t="shared" si="17"/>
        <v>6.2299113141629014</v>
      </c>
      <c r="M169" s="10">
        <f t="shared" si="18"/>
        <v>4920</v>
      </c>
      <c r="N169" s="10">
        <f t="shared" si="19"/>
        <v>1230</v>
      </c>
      <c r="P169"/>
      <c r="Q169"/>
    </row>
    <row r="170" spans="1:23" s="10" customFormat="1">
      <c r="A170" s="63">
        <v>42828</v>
      </c>
      <c r="B170" s="10" t="s">
        <v>36</v>
      </c>
      <c r="C170" s="1">
        <v>133</v>
      </c>
      <c r="D170" s="1">
        <v>123</v>
      </c>
      <c r="E170" s="1">
        <v>6000</v>
      </c>
      <c r="F170"/>
      <c r="G170"/>
      <c r="H170" s="27">
        <f t="shared" si="15"/>
        <v>12063744</v>
      </c>
      <c r="I170" s="11">
        <f t="shared" si="16"/>
        <v>94.700390399999989</v>
      </c>
      <c r="J170" s="56">
        <v>430</v>
      </c>
      <c r="K170" s="9">
        <f t="shared" si="17"/>
        <v>4.5406359803137626</v>
      </c>
      <c r="M170" s="10">
        <f t="shared" si="18"/>
        <v>2560</v>
      </c>
      <c r="N170" s="10">
        <f t="shared" si="19"/>
        <v>640</v>
      </c>
      <c r="P170"/>
    </row>
    <row r="171" spans="1:23" s="10" customFormat="1">
      <c r="A171" s="63">
        <v>42604</v>
      </c>
      <c r="C171" s="4">
        <v>139.69999999999999</v>
      </c>
      <c r="D171" s="4">
        <v>73</v>
      </c>
      <c r="E171" s="4">
        <v>50.8</v>
      </c>
      <c r="H171" s="27">
        <f t="shared" si="15"/>
        <v>566041.05668879987</v>
      </c>
      <c r="I171" s="11">
        <f t="shared" si="16"/>
        <v>4.4434222950070783</v>
      </c>
      <c r="J171" s="19">
        <v>30.5</v>
      </c>
      <c r="K171" s="9">
        <f t="shared" si="17"/>
        <v>6.8640786256736854</v>
      </c>
      <c r="M171" s="10">
        <f t="shared" si="18"/>
        <v>14187.089999999997</v>
      </c>
      <c r="N171" s="10">
        <f t="shared" si="19"/>
        <v>3546.7724999999991</v>
      </c>
      <c r="O171"/>
      <c r="P171"/>
    </row>
    <row r="172" spans="1:23" s="10" customFormat="1">
      <c r="A172" s="63">
        <v>42823</v>
      </c>
      <c r="B172" s="10" t="s">
        <v>13</v>
      </c>
      <c r="C172" s="4">
        <v>140</v>
      </c>
      <c r="D172" s="4">
        <v>80</v>
      </c>
      <c r="E172" s="4">
        <v>125</v>
      </c>
      <c r="H172" s="27">
        <f t="shared" si="15"/>
        <v>1295910</v>
      </c>
      <c r="I172" s="11">
        <f t="shared" si="16"/>
        <v>10.172893499999999</v>
      </c>
      <c r="J172" s="19">
        <v>65.599999999999994</v>
      </c>
      <c r="K172" s="9">
        <f t="shared" si="17"/>
        <v>6.4485094629173103</v>
      </c>
      <c r="M172" s="10">
        <f t="shared" si="18"/>
        <v>13200</v>
      </c>
      <c r="N172" s="10">
        <f t="shared" si="19"/>
        <v>3300</v>
      </c>
      <c r="O172"/>
    </row>
    <row r="173" spans="1:23">
      <c r="A173" s="63">
        <v>42822</v>
      </c>
      <c r="B173" s="10"/>
      <c r="C173" s="4">
        <v>140</v>
      </c>
      <c r="D173" s="4">
        <v>82</v>
      </c>
      <c r="E173" s="4">
        <v>100</v>
      </c>
      <c r="F173" s="10"/>
      <c r="G173" s="10"/>
      <c r="H173" s="27">
        <f t="shared" si="15"/>
        <v>1011281.0399999999</v>
      </c>
      <c r="I173" s="11">
        <f t="shared" si="16"/>
        <v>7.9385561639999986</v>
      </c>
      <c r="J173" s="19">
        <v>52.5</v>
      </c>
      <c r="K173" s="9">
        <f t="shared" si="17"/>
        <v>6.613293263336546</v>
      </c>
      <c r="L173" s="10"/>
      <c r="M173" s="10">
        <f t="shared" si="18"/>
        <v>12876</v>
      </c>
      <c r="N173" s="10">
        <f t="shared" si="19"/>
        <v>3219</v>
      </c>
      <c r="P173" s="10"/>
      <c r="Q173" s="10"/>
      <c r="R173" s="10"/>
      <c r="S173" s="10"/>
      <c r="T173" s="10"/>
      <c r="U173" s="10"/>
      <c r="V173" s="10"/>
      <c r="W173" s="10"/>
    </row>
    <row r="174" spans="1:23" s="10" customFormat="1">
      <c r="A174" s="63">
        <v>42590</v>
      </c>
      <c r="C174" s="4">
        <v>141</v>
      </c>
      <c r="D174" s="4">
        <v>73</v>
      </c>
      <c r="E174" s="4">
        <v>30</v>
      </c>
      <c r="H174" s="27">
        <f t="shared" si="15"/>
        <v>342874.22400000005</v>
      </c>
      <c r="I174" s="11">
        <f t="shared" si="16"/>
        <v>2.6915626584000001</v>
      </c>
      <c r="J174" s="19">
        <v>21.3</v>
      </c>
      <c r="K174" s="9">
        <f t="shared" si="17"/>
        <v>7.913618482380711</v>
      </c>
      <c r="M174" s="10">
        <f t="shared" si="18"/>
        <v>14552</v>
      </c>
      <c r="N174" s="10">
        <f t="shared" si="19"/>
        <v>3638</v>
      </c>
      <c r="P174" s="10" t="s">
        <v>163</v>
      </c>
    </row>
    <row r="175" spans="1:23">
      <c r="A175" s="63">
        <v>42590</v>
      </c>
      <c r="B175" s="10"/>
      <c r="C175" s="4">
        <v>141</v>
      </c>
      <c r="D175" s="4">
        <v>73</v>
      </c>
      <c r="E175" s="4">
        <v>25</v>
      </c>
      <c r="F175" s="10"/>
      <c r="G175" s="10"/>
      <c r="H175" s="27">
        <f t="shared" si="15"/>
        <v>285728.51999999996</v>
      </c>
      <c r="I175" s="11">
        <f t="shared" si="16"/>
        <v>2.2429688819999996</v>
      </c>
      <c r="J175" s="19">
        <v>18.5</v>
      </c>
      <c r="K175" s="9">
        <f t="shared" si="17"/>
        <v>8.2479967281151083</v>
      </c>
      <c r="L175" s="10"/>
      <c r="M175" s="10">
        <f t="shared" si="18"/>
        <v>14552</v>
      </c>
      <c r="N175" s="10">
        <f t="shared" si="19"/>
        <v>3638</v>
      </c>
      <c r="O175" s="10"/>
      <c r="P175" s="10"/>
      <c r="Q175" s="10"/>
      <c r="R175" s="10"/>
    </row>
    <row r="176" spans="1:23">
      <c r="A176" s="63">
        <v>42600</v>
      </c>
      <c r="B176" s="10"/>
      <c r="C176" s="4">
        <v>141</v>
      </c>
      <c r="D176" s="4">
        <v>73</v>
      </c>
      <c r="E176" s="4">
        <v>70</v>
      </c>
      <c r="F176" s="10"/>
      <c r="G176" s="10"/>
      <c r="H176" s="27">
        <f t="shared" si="15"/>
        <v>800039.85600000003</v>
      </c>
      <c r="I176" s="11">
        <f t="shared" si="16"/>
        <v>6.2803128695999995</v>
      </c>
      <c r="J176" s="19">
        <v>41</v>
      </c>
      <c r="K176" s="9">
        <f t="shared" si="17"/>
        <v>6.5283371786239268</v>
      </c>
      <c r="L176" s="10"/>
      <c r="M176" s="10">
        <f t="shared" si="18"/>
        <v>14552</v>
      </c>
      <c r="N176" s="10">
        <f t="shared" si="19"/>
        <v>3638</v>
      </c>
      <c r="O176" s="10"/>
      <c r="P176" s="10"/>
      <c r="Q176" s="10"/>
      <c r="S176" s="10"/>
      <c r="T176" s="10"/>
      <c r="U176" s="10"/>
      <c r="V176" s="10"/>
      <c r="W176" s="10"/>
    </row>
    <row r="177" spans="1:23">
      <c r="A177" s="63">
        <v>42650</v>
      </c>
      <c r="B177" s="10"/>
      <c r="C177" s="4">
        <v>141</v>
      </c>
      <c r="D177" s="4">
        <v>73</v>
      </c>
      <c r="E177" s="4">
        <v>100</v>
      </c>
      <c r="F177" s="10"/>
      <c r="G177" s="10"/>
      <c r="H177" s="27">
        <f t="shared" si="15"/>
        <v>1142914.0799999998</v>
      </c>
      <c r="I177" s="11">
        <f t="shared" si="16"/>
        <v>8.9718755279999982</v>
      </c>
      <c r="J177" s="19">
        <v>56.7</v>
      </c>
      <c r="K177" s="9">
        <f t="shared" si="17"/>
        <v>6.3197488443800909</v>
      </c>
      <c r="L177" s="10"/>
      <c r="M177" s="10">
        <f t="shared" si="18"/>
        <v>14552</v>
      </c>
      <c r="N177" s="10">
        <f t="shared" si="19"/>
        <v>3638</v>
      </c>
      <c r="O177" s="10"/>
      <c r="P177" s="10"/>
      <c r="Q177" s="10"/>
    </row>
    <row r="178" spans="1:23">
      <c r="A178" s="63">
        <v>42605</v>
      </c>
      <c r="B178" s="10"/>
      <c r="C178" s="4">
        <v>141</v>
      </c>
      <c r="D178" s="4">
        <v>73</v>
      </c>
      <c r="E178" s="4">
        <v>100</v>
      </c>
      <c r="F178" s="10"/>
      <c r="G178" s="10"/>
      <c r="H178" s="27">
        <f t="shared" si="15"/>
        <v>1142914.0799999998</v>
      </c>
      <c r="I178" s="11">
        <f t="shared" si="16"/>
        <v>8.9718755279999982</v>
      </c>
      <c r="J178" s="19">
        <v>57</v>
      </c>
      <c r="K178" s="9">
        <f t="shared" si="17"/>
        <v>6.3531866689535299</v>
      </c>
      <c r="L178" s="10"/>
      <c r="M178" s="10">
        <f t="shared" si="18"/>
        <v>14552</v>
      </c>
      <c r="N178" s="10">
        <f t="shared" si="19"/>
        <v>3638</v>
      </c>
      <c r="O178" s="10"/>
      <c r="P178" s="10"/>
      <c r="Q178" s="10"/>
      <c r="R178" s="10"/>
    </row>
    <row r="179" spans="1:23">
      <c r="A179" s="63">
        <v>42490</v>
      </c>
      <c r="B179" s="10"/>
      <c r="C179" s="15">
        <v>141</v>
      </c>
      <c r="D179" s="15">
        <v>73</v>
      </c>
      <c r="E179" s="15">
        <v>139.69999999999999</v>
      </c>
      <c r="F179" s="10"/>
      <c r="G179" s="10"/>
      <c r="H179" s="27">
        <f t="shared" si="15"/>
        <v>1596650.9697599998</v>
      </c>
      <c r="I179" s="11">
        <f t="shared" si="16"/>
        <v>12.533710112615998</v>
      </c>
      <c r="J179" s="18">
        <v>77.5</v>
      </c>
      <c r="K179" s="9">
        <f t="shared" si="17"/>
        <v>6.1833247540958514</v>
      </c>
      <c r="L179" s="10"/>
      <c r="M179" s="10">
        <f t="shared" si="18"/>
        <v>14552</v>
      </c>
      <c r="N179" s="10">
        <f t="shared" si="19"/>
        <v>3638</v>
      </c>
      <c r="O179" s="10"/>
      <c r="P179" s="10"/>
      <c r="Q179" s="10"/>
    </row>
    <row r="180" spans="1:23" s="10" customFormat="1">
      <c r="A180" s="63">
        <v>42943</v>
      </c>
      <c r="B180" s="10" t="s">
        <v>13</v>
      </c>
      <c r="C180" s="15">
        <v>141</v>
      </c>
      <c r="D180" s="15">
        <v>80</v>
      </c>
      <c r="E180" s="15">
        <v>43</v>
      </c>
      <c r="H180" s="27">
        <f t="shared" si="15"/>
        <v>455283.0282</v>
      </c>
      <c r="I180" s="11">
        <f t="shared" si="16"/>
        <v>3.5739717713699997</v>
      </c>
      <c r="J180" s="18">
        <v>26</v>
      </c>
      <c r="K180" s="9">
        <f t="shared" si="17"/>
        <v>7.274819630159949</v>
      </c>
      <c r="M180" s="10">
        <f t="shared" si="18"/>
        <v>13481</v>
      </c>
      <c r="N180" s="10">
        <f t="shared" si="19"/>
        <v>3370.25</v>
      </c>
    </row>
    <row r="181" spans="1:23" s="10" customFormat="1">
      <c r="A181" s="63"/>
      <c r="C181" s="15">
        <v>141</v>
      </c>
      <c r="D181" s="15">
        <v>80</v>
      </c>
      <c r="E181" s="15">
        <v>105</v>
      </c>
      <c r="H181" s="27">
        <f t="shared" si="15"/>
        <v>1111737.6270000001</v>
      </c>
      <c r="I181" s="11">
        <f t="shared" si="16"/>
        <v>8.72714037195</v>
      </c>
      <c r="J181" s="18">
        <v>57</v>
      </c>
      <c r="K181" s="9">
        <f t="shared" si="17"/>
        <v>6.5313490525721738</v>
      </c>
      <c r="M181" s="10">
        <f t="shared" si="18"/>
        <v>13481</v>
      </c>
      <c r="N181" s="10">
        <f t="shared" si="19"/>
        <v>3370.25</v>
      </c>
    </row>
    <row r="182" spans="1:23" s="10" customFormat="1">
      <c r="A182" s="63">
        <v>42924</v>
      </c>
      <c r="B182" s="10" t="s">
        <v>166</v>
      </c>
      <c r="C182" s="15">
        <v>141</v>
      </c>
      <c r="D182" s="15">
        <v>101.6</v>
      </c>
      <c r="E182" s="15">
        <v>35</v>
      </c>
      <c r="H182" s="27">
        <f t="shared" si="15"/>
        <v>262751.95716000005</v>
      </c>
      <c r="I182" s="11">
        <f t="shared" si="16"/>
        <v>2.0626028637060001</v>
      </c>
      <c r="J182" s="18">
        <v>16</v>
      </c>
      <c r="K182" s="9">
        <f t="shared" si="17"/>
        <v>7.757188880874458</v>
      </c>
      <c r="M182" s="10">
        <f t="shared" si="18"/>
        <v>9558.44</v>
      </c>
      <c r="N182" s="10">
        <f t="shared" si="19"/>
        <v>2389.61</v>
      </c>
    </row>
    <row r="183" spans="1:23">
      <c r="A183" s="63">
        <v>42454</v>
      </c>
      <c r="B183" s="10"/>
      <c r="C183" s="15">
        <v>141</v>
      </c>
      <c r="D183" s="15">
        <v>116</v>
      </c>
      <c r="E183" s="15">
        <v>90</v>
      </c>
      <c r="F183" s="10"/>
      <c r="G183" s="10"/>
      <c r="H183" s="27">
        <f t="shared" si="15"/>
        <v>454157.54999999993</v>
      </c>
      <c r="I183" s="11">
        <f t="shared" si="16"/>
        <v>3.565136767499999</v>
      </c>
      <c r="J183" s="18">
        <v>23.5</v>
      </c>
      <c r="K183" s="9">
        <f t="shared" si="17"/>
        <v>6.5916124773185176</v>
      </c>
      <c r="L183" s="10"/>
      <c r="M183" s="10">
        <f t="shared" si="18"/>
        <v>6425</v>
      </c>
      <c r="N183" s="10">
        <f t="shared" si="19"/>
        <v>1606.25</v>
      </c>
      <c r="O183" s="10"/>
      <c r="P183" s="10"/>
      <c r="Q183" s="10"/>
      <c r="R183" s="10"/>
    </row>
    <row r="184" spans="1:23" s="10" customFormat="1">
      <c r="A184" s="63">
        <v>42943</v>
      </c>
      <c r="B184" s="10" t="s">
        <v>13</v>
      </c>
      <c r="C184" s="15">
        <v>141</v>
      </c>
      <c r="D184" s="15">
        <v>116</v>
      </c>
      <c r="E184" s="15">
        <v>153</v>
      </c>
      <c r="H184" s="27">
        <f t="shared" si="15"/>
        <v>772067.83500000008</v>
      </c>
      <c r="I184" s="11">
        <f t="shared" si="16"/>
        <v>6.0607325047499998</v>
      </c>
      <c r="J184" s="18">
        <v>40</v>
      </c>
      <c r="K184" s="9">
        <f t="shared" si="17"/>
        <v>6.5998623052000163</v>
      </c>
      <c r="M184" s="10">
        <f t="shared" si="18"/>
        <v>6425</v>
      </c>
      <c r="N184" s="10">
        <f t="shared" si="19"/>
        <v>1606.25</v>
      </c>
    </row>
    <row r="185" spans="1:23">
      <c r="A185" s="63">
        <v>42454</v>
      </c>
      <c r="B185" s="10"/>
      <c r="C185" s="15">
        <v>141</v>
      </c>
      <c r="D185" s="15">
        <v>128</v>
      </c>
      <c r="E185" s="15">
        <v>35</v>
      </c>
      <c r="F185" s="10"/>
      <c r="G185" s="10"/>
      <c r="H185" s="27">
        <f t="shared" si="15"/>
        <v>96129.032999999996</v>
      </c>
      <c r="I185" s="11">
        <f t="shared" si="16"/>
        <v>0.75461290904999989</v>
      </c>
      <c r="J185" s="18">
        <v>6.3</v>
      </c>
      <c r="K185" s="9">
        <f t="shared" si="17"/>
        <v>8.3486512415103249</v>
      </c>
      <c r="L185" s="10"/>
      <c r="M185" s="10">
        <f t="shared" si="18"/>
        <v>3497</v>
      </c>
      <c r="N185" s="10">
        <f t="shared" si="19"/>
        <v>874.25</v>
      </c>
      <c r="O185" s="10"/>
      <c r="P185" s="10" t="s">
        <v>232</v>
      </c>
      <c r="R185" s="10"/>
    </row>
    <row r="186" spans="1:23" s="10" customFormat="1">
      <c r="A186" s="63"/>
      <c r="B186"/>
      <c r="C186" s="7">
        <v>141</v>
      </c>
      <c r="D186" s="7">
        <v>128</v>
      </c>
      <c r="E186" s="7">
        <v>177.79999999999998</v>
      </c>
      <c r="F186"/>
      <c r="G186"/>
      <c r="H186" s="27">
        <f t="shared" si="15"/>
        <v>488335.48763999995</v>
      </c>
      <c r="I186" s="11">
        <f t="shared" si="16"/>
        <v>3.8334335779739992</v>
      </c>
      <c r="J186" s="18">
        <v>18.8</v>
      </c>
      <c r="K186" s="9">
        <f t="shared" si="17"/>
        <v>4.9042195769401991</v>
      </c>
      <c r="M186" s="10">
        <f t="shared" si="18"/>
        <v>3497</v>
      </c>
      <c r="N186" s="10">
        <f t="shared" si="19"/>
        <v>874.25</v>
      </c>
      <c r="Q186"/>
      <c r="S186"/>
      <c r="T186"/>
      <c r="U186"/>
      <c r="V186"/>
      <c r="W186"/>
    </row>
    <row r="187" spans="1:23">
      <c r="A187" s="63">
        <v>42893</v>
      </c>
      <c r="B187" s="10" t="s">
        <v>13</v>
      </c>
      <c r="C187" s="15">
        <v>141.30000000000001</v>
      </c>
      <c r="D187" s="15">
        <v>116</v>
      </c>
      <c r="E187" s="15">
        <v>305</v>
      </c>
      <c r="F187" s="10"/>
      <c r="G187" s="10"/>
      <c r="H187" s="27">
        <f t="shared" si="15"/>
        <v>1559376.7104300004</v>
      </c>
      <c r="I187" s="11">
        <f t="shared" si="16"/>
        <v>12.241107176875502</v>
      </c>
      <c r="J187" s="18">
        <v>77.5</v>
      </c>
      <c r="K187" s="9">
        <f t="shared" si="17"/>
        <v>6.3311266603730196</v>
      </c>
      <c r="L187" s="10"/>
      <c r="M187" s="10">
        <f t="shared" si="18"/>
        <v>6509.6900000000023</v>
      </c>
      <c r="N187" s="10">
        <f t="shared" si="19"/>
        <v>1627.4225000000006</v>
      </c>
      <c r="O187" s="10"/>
      <c r="P187" s="10"/>
      <c r="Q187" s="10"/>
      <c r="R187" s="10"/>
    </row>
    <row r="188" spans="1:23" s="10" customFormat="1">
      <c r="A188" s="63">
        <v>42936</v>
      </c>
      <c r="B188" s="10" t="s">
        <v>13</v>
      </c>
      <c r="C188" s="15">
        <v>141.30000000000001</v>
      </c>
      <c r="D188" s="15">
        <v>128</v>
      </c>
      <c r="E188" s="15">
        <v>1079.5</v>
      </c>
      <c r="H188" s="27">
        <f t="shared" si="15"/>
        <v>3036697.5424170019</v>
      </c>
      <c r="I188" s="11">
        <f t="shared" si="16"/>
        <v>23.838075707973463</v>
      </c>
      <c r="J188" s="18">
        <v>109</v>
      </c>
      <c r="K188" s="9">
        <f t="shared" si="17"/>
        <v>4.5725167305992409</v>
      </c>
      <c r="M188" s="10">
        <f t="shared" si="18"/>
        <v>3581.6900000000023</v>
      </c>
      <c r="N188" s="10">
        <f t="shared" si="19"/>
        <v>895.42250000000058</v>
      </c>
    </row>
    <row r="189" spans="1:23" s="10" customFormat="1">
      <c r="A189" s="63">
        <v>42965</v>
      </c>
      <c r="B189" s="10" t="s">
        <v>13</v>
      </c>
      <c r="C189" s="15">
        <v>152</v>
      </c>
      <c r="D189" s="15">
        <v>82</v>
      </c>
      <c r="E189" s="15">
        <v>110</v>
      </c>
      <c r="H189" s="27">
        <f t="shared" si="15"/>
        <v>1415133.7200000002</v>
      </c>
      <c r="I189" s="11">
        <f t="shared" si="16"/>
        <v>11.108799702000001</v>
      </c>
      <c r="J189" s="18">
        <v>72.2</v>
      </c>
      <c r="K189" s="9">
        <f t="shared" si="17"/>
        <v>6.4993520395368449</v>
      </c>
      <c r="M189" s="10">
        <f t="shared" si="18"/>
        <v>16380</v>
      </c>
      <c r="N189" s="10">
        <f t="shared" si="19"/>
        <v>4095</v>
      </c>
    </row>
    <row r="190" spans="1:23">
      <c r="A190" s="63">
        <v>42900</v>
      </c>
      <c r="B190" s="10" t="s">
        <v>13</v>
      </c>
      <c r="C190" s="15">
        <v>152</v>
      </c>
      <c r="D190" s="15">
        <v>127</v>
      </c>
      <c r="E190" s="15">
        <v>140</v>
      </c>
      <c r="F190" s="10"/>
      <c r="G190" s="10"/>
      <c r="H190" s="27">
        <f t="shared" si="15"/>
        <v>766943.1</v>
      </c>
      <c r="I190" s="11">
        <f t="shared" si="16"/>
        <v>6.020503334999999</v>
      </c>
      <c r="J190" s="18">
        <v>44</v>
      </c>
      <c r="K190" s="9">
        <f t="shared" si="17"/>
        <v>7.3083590443688387</v>
      </c>
      <c r="L190" s="10"/>
      <c r="M190" s="10">
        <f t="shared" si="18"/>
        <v>6975</v>
      </c>
      <c r="N190" s="10">
        <f t="shared" si="19"/>
        <v>1743.75</v>
      </c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1:23">
      <c r="A191" s="63">
        <v>42909</v>
      </c>
      <c r="B191" s="10"/>
      <c r="C191" s="15">
        <v>152</v>
      </c>
      <c r="D191" s="15">
        <v>127</v>
      </c>
      <c r="E191" s="15">
        <v>330</v>
      </c>
      <c r="F191" s="10"/>
      <c r="G191" s="10"/>
      <c r="H191" s="27">
        <f t="shared" si="15"/>
        <v>1807794.4500000002</v>
      </c>
      <c r="I191" s="11">
        <f t="shared" si="16"/>
        <v>14.1911864325</v>
      </c>
      <c r="J191" s="18">
        <v>90.5</v>
      </c>
      <c r="K191" s="9">
        <f t="shared" si="17"/>
        <v>6.3771975958783171</v>
      </c>
      <c r="L191" s="10"/>
      <c r="M191" s="10">
        <f t="shared" si="18"/>
        <v>6975</v>
      </c>
      <c r="N191" s="10">
        <f t="shared" si="19"/>
        <v>1743.75</v>
      </c>
      <c r="O191" s="10"/>
      <c r="P191" s="10"/>
      <c r="Q191" s="10"/>
      <c r="R191" s="10"/>
    </row>
    <row r="192" spans="1:23">
      <c r="A192" s="63">
        <v>42555</v>
      </c>
      <c r="B192" s="10"/>
      <c r="C192" s="15">
        <v>152.4</v>
      </c>
      <c r="D192" s="15">
        <v>82.4</v>
      </c>
      <c r="E192" s="15">
        <v>130</v>
      </c>
      <c r="F192" s="10"/>
      <c r="G192" s="10"/>
      <c r="H192" s="27">
        <f t="shared" si="15"/>
        <v>1678148.4720000001</v>
      </c>
      <c r="I192" s="11">
        <f t="shared" si="16"/>
        <v>13.173465505199999</v>
      </c>
      <c r="J192" s="18">
        <v>83.2</v>
      </c>
      <c r="K192" s="9">
        <f t="shared" si="17"/>
        <v>6.3157261061759513</v>
      </c>
      <c r="L192" s="10"/>
      <c r="M192" s="10">
        <f t="shared" si="18"/>
        <v>16436</v>
      </c>
      <c r="N192" s="10">
        <f t="shared" si="19"/>
        <v>4109</v>
      </c>
      <c r="O192" s="10"/>
      <c r="R192" s="10"/>
    </row>
    <row r="193" spans="1:23" s="10" customFormat="1">
      <c r="A193" s="63">
        <v>42426</v>
      </c>
      <c r="C193" s="4">
        <v>152.39999999999998</v>
      </c>
      <c r="D193" s="4">
        <v>101.6</v>
      </c>
      <c r="E193" s="4">
        <v>40</v>
      </c>
      <c r="H193" s="27">
        <f t="shared" si="15"/>
        <v>405366.93119999988</v>
      </c>
      <c r="I193" s="11">
        <f t="shared" si="16"/>
        <v>3.1821304099199987</v>
      </c>
      <c r="J193" s="18">
        <v>16</v>
      </c>
      <c r="K193" s="9">
        <f t="shared" si="17"/>
        <v>5.0280780291472258</v>
      </c>
      <c r="M193" s="10">
        <f t="shared" si="18"/>
        <v>12903.199999999995</v>
      </c>
      <c r="N193" s="10">
        <f t="shared" si="19"/>
        <v>3225.7999999999988</v>
      </c>
      <c r="P193"/>
      <c r="S193"/>
      <c r="T193"/>
      <c r="U193"/>
      <c r="V193"/>
      <c r="W193"/>
    </row>
    <row r="194" spans="1:23" s="10" customFormat="1">
      <c r="A194" s="63">
        <v>42403</v>
      </c>
      <c r="C194" s="4">
        <v>152.39999999999998</v>
      </c>
      <c r="D194" s="4">
        <v>101.6</v>
      </c>
      <c r="E194" s="4">
        <v>63.5</v>
      </c>
      <c r="H194" s="27">
        <f t="shared" si="15"/>
        <v>643520.00327999983</v>
      </c>
      <c r="I194" s="11">
        <f t="shared" si="16"/>
        <v>5.0516320257479981</v>
      </c>
      <c r="J194" s="18">
        <v>32.700000000000003</v>
      </c>
      <c r="K194" s="9">
        <f t="shared" si="17"/>
        <v>6.4731555729572552</v>
      </c>
      <c r="M194" s="10">
        <f t="shared" si="18"/>
        <v>12903.199999999995</v>
      </c>
      <c r="N194" s="10">
        <f t="shared" si="19"/>
        <v>3225.7999999999988</v>
      </c>
      <c r="O194"/>
      <c r="S194"/>
      <c r="T194"/>
      <c r="U194"/>
      <c r="V194"/>
      <c r="W194"/>
    </row>
    <row r="195" spans="1:23" s="10" customFormat="1">
      <c r="A195" s="63">
        <v>42746</v>
      </c>
      <c r="C195" s="4">
        <v>152.4</v>
      </c>
      <c r="D195" s="4">
        <v>101.6</v>
      </c>
      <c r="E195" s="4">
        <v>330.2</v>
      </c>
      <c r="H195" s="27">
        <f t="shared" si="15"/>
        <v>3346304.0170560004</v>
      </c>
      <c r="I195" s="11">
        <f t="shared" si="16"/>
        <v>26.2684865338896</v>
      </c>
      <c r="J195" s="18">
        <v>90.5</v>
      </c>
      <c r="K195" s="9">
        <f t="shared" si="17"/>
        <v>3.4451927743626873</v>
      </c>
      <c r="M195" s="10">
        <f t="shared" si="18"/>
        <v>12903.200000000003</v>
      </c>
      <c r="N195" s="10">
        <f t="shared" si="19"/>
        <v>3225.8000000000006</v>
      </c>
      <c r="O195"/>
      <c r="P195"/>
      <c r="R195"/>
    </row>
    <row r="196" spans="1:23" s="10" customFormat="1">
      <c r="A196" s="63"/>
      <c r="C196" s="4">
        <v>152.39999999999998</v>
      </c>
      <c r="D196" s="4">
        <v>127</v>
      </c>
      <c r="E196" s="4">
        <v>35</v>
      </c>
      <c r="H196" s="27">
        <f t="shared" si="15"/>
        <v>195082.83563999986</v>
      </c>
      <c r="I196" s="11">
        <f t="shared" si="16"/>
        <v>1.5314002597739989</v>
      </c>
      <c r="J196" s="18">
        <v>12.3</v>
      </c>
      <c r="K196" s="9">
        <f t="shared" si="17"/>
        <v>8.031864903702715</v>
      </c>
      <c r="M196" s="10">
        <f t="shared" si="18"/>
        <v>7096.7599999999948</v>
      </c>
      <c r="N196" s="10">
        <f t="shared" si="19"/>
        <v>1774.1899999999987</v>
      </c>
    </row>
    <row r="197" spans="1:23" s="10" customFormat="1">
      <c r="A197" s="63"/>
      <c r="C197" s="15">
        <v>152.39999999999998</v>
      </c>
      <c r="D197" s="15">
        <v>127</v>
      </c>
      <c r="E197" s="15">
        <v>45</v>
      </c>
      <c r="H197" s="27">
        <f t="shared" si="15"/>
        <v>250820.78867999979</v>
      </c>
      <c r="I197" s="11">
        <f t="shared" si="16"/>
        <v>1.9689431911379982</v>
      </c>
      <c r="J197" s="18">
        <v>15.7</v>
      </c>
      <c r="K197" s="9">
        <f t="shared" si="17"/>
        <v>7.9738207128900482</v>
      </c>
      <c r="M197" s="10">
        <f t="shared" si="18"/>
        <v>7096.7599999999948</v>
      </c>
      <c r="N197" s="10">
        <f t="shared" si="19"/>
        <v>1774.1899999999987</v>
      </c>
      <c r="O197"/>
      <c r="R197"/>
    </row>
    <row r="198" spans="1:23" s="10" customFormat="1">
      <c r="A198" s="63"/>
      <c r="B198"/>
      <c r="C198" s="4">
        <v>152.39999999999998</v>
      </c>
      <c r="D198" s="4">
        <v>127</v>
      </c>
      <c r="E198" s="4">
        <v>90</v>
      </c>
      <c r="F198"/>
      <c r="G198"/>
      <c r="H198" s="27">
        <f t="shared" si="15"/>
        <v>501641.57735999959</v>
      </c>
      <c r="I198" s="11">
        <f t="shared" si="16"/>
        <v>3.9378863822759964</v>
      </c>
      <c r="J198" s="18">
        <v>25.5</v>
      </c>
      <c r="K198" s="9">
        <f t="shared" si="17"/>
        <v>6.475555037538097</v>
      </c>
      <c r="M198" s="10">
        <f t="shared" si="18"/>
        <v>7096.7599999999948</v>
      </c>
      <c r="N198" s="10">
        <f t="shared" si="19"/>
        <v>1774.1899999999987</v>
      </c>
      <c r="R198"/>
    </row>
    <row r="199" spans="1:23">
      <c r="A199" s="63"/>
      <c r="C199" s="4">
        <v>152.39999999999998</v>
      </c>
      <c r="D199" s="4">
        <v>127</v>
      </c>
      <c r="E199" s="4">
        <v>50</v>
      </c>
      <c r="H199" s="27">
        <f t="shared" si="15"/>
        <v>278689.76519999979</v>
      </c>
      <c r="I199" s="11">
        <f t="shared" si="16"/>
        <v>2.1877146568199981</v>
      </c>
      <c r="J199" s="18">
        <v>15.8</v>
      </c>
      <c r="K199" s="9">
        <f t="shared" si="17"/>
        <v>7.2221484418660182</v>
      </c>
      <c r="L199" s="10"/>
      <c r="M199" s="10">
        <f t="shared" si="18"/>
        <v>7096.7599999999948</v>
      </c>
      <c r="N199" s="10">
        <f t="shared" si="19"/>
        <v>1774.1899999999987</v>
      </c>
      <c r="O199" s="10"/>
      <c r="P199" s="10"/>
      <c r="Q199" s="10"/>
      <c r="S199" s="10"/>
      <c r="T199" s="10"/>
      <c r="U199" s="10"/>
      <c r="V199" s="10"/>
      <c r="W199" s="10"/>
    </row>
    <row r="200" spans="1:23">
      <c r="A200" s="63"/>
      <c r="C200" s="7">
        <v>152.39999999999998</v>
      </c>
      <c r="D200" s="7">
        <v>127</v>
      </c>
      <c r="E200" s="7">
        <v>6000</v>
      </c>
      <c r="H200" s="27">
        <f t="shared" si="15"/>
        <v>33442771.823999971</v>
      </c>
      <c r="I200" s="11">
        <f t="shared" si="16"/>
        <v>262.52575881839977</v>
      </c>
      <c r="J200" s="18">
        <v>1550</v>
      </c>
      <c r="K200" s="9">
        <f t="shared" si="17"/>
        <v>5.904182534225912</v>
      </c>
      <c r="L200" s="10"/>
      <c r="M200" s="10">
        <f t="shared" si="18"/>
        <v>7096.7599999999948</v>
      </c>
      <c r="N200" s="10">
        <f t="shared" si="19"/>
        <v>1774.1899999999987</v>
      </c>
      <c r="O200" s="10"/>
      <c r="P200" s="10"/>
      <c r="Q200" s="10"/>
      <c r="S200" s="10"/>
      <c r="T200" s="10"/>
      <c r="U200" s="10"/>
      <c r="V200" s="10"/>
      <c r="W200" s="10"/>
    </row>
    <row r="201" spans="1:23" s="10" customFormat="1">
      <c r="A201" s="63">
        <v>42847</v>
      </c>
      <c r="B201" s="10" t="s">
        <v>13</v>
      </c>
      <c r="C201" s="15">
        <v>152.4</v>
      </c>
      <c r="D201" s="15">
        <v>127</v>
      </c>
      <c r="E201" s="15">
        <v>6000</v>
      </c>
      <c r="H201" s="27">
        <f t="shared" si="15"/>
        <v>33442771.824000008</v>
      </c>
      <c r="I201" s="11">
        <f t="shared" si="16"/>
        <v>262.52575881840005</v>
      </c>
      <c r="J201" s="18">
        <v>1440</v>
      </c>
      <c r="K201" s="9">
        <f t="shared" si="17"/>
        <v>5.4851760317969704</v>
      </c>
      <c r="M201" s="10">
        <f t="shared" si="18"/>
        <v>7096.760000000002</v>
      </c>
      <c r="N201" s="10">
        <f t="shared" si="19"/>
        <v>1774.1900000000005</v>
      </c>
      <c r="Q201"/>
      <c r="R201"/>
      <c r="S201"/>
      <c r="T201"/>
      <c r="U201"/>
      <c r="V201"/>
      <c r="W201"/>
    </row>
    <row r="202" spans="1:23" s="10" customFormat="1">
      <c r="A202" s="63">
        <v>42570</v>
      </c>
      <c r="C202" s="15">
        <v>152.4</v>
      </c>
      <c r="D202" s="15">
        <v>127</v>
      </c>
      <c r="E202" s="15">
        <v>6000</v>
      </c>
      <c r="H202" s="27">
        <f t="shared" si="15"/>
        <v>33442771.824000008</v>
      </c>
      <c r="I202" s="11">
        <f t="shared" si="16"/>
        <v>262.52575881840005</v>
      </c>
      <c r="J202" s="18">
        <v>1349</v>
      </c>
      <c r="K202" s="9">
        <f t="shared" si="17"/>
        <v>5.1385433797875786</v>
      </c>
      <c r="M202" s="10">
        <f t="shared" si="18"/>
        <v>7096.760000000002</v>
      </c>
      <c r="N202" s="10">
        <f t="shared" si="19"/>
        <v>1774.1900000000005</v>
      </c>
      <c r="R202"/>
      <c r="S202"/>
      <c r="T202"/>
      <c r="U202"/>
      <c r="V202"/>
      <c r="W202"/>
    </row>
    <row r="203" spans="1:23">
      <c r="A203" s="63"/>
      <c r="B203" s="10"/>
      <c r="C203" s="15">
        <v>152.4</v>
      </c>
      <c r="D203" s="15">
        <v>127</v>
      </c>
      <c r="E203" s="15">
        <v>6000</v>
      </c>
      <c r="F203" s="10"/>
      <c r="G203" s="10"/>
      <c r="H203" s="27">
        <f t="shared" si="15"/>
        <v>33442771.824000008</v>
      </c>
      <c r="I203" s="11">
        <f t="shared" si="16"/>
        <v>262.52575881840005</v>
      </c>
      <c r="J203" s="18" t="s">
        <v>21</v>
      </c>
      <c r="K203" s="9" t="e">
        <f t="shared" si="17"/>
        <v>#VALUE!</v>
      </c>
      <c r="L203" s="10"/>
      <c r="M203" s="10">
        <f t="shared" si="18"/>
        <v>7096.760000000002</v>
      </c>
      <c r="N203" s="10">
        <f t="shared" si="19"/>
        <v>1774.1900000000005</v>
      </c>
      <c r="O203" s="10"/>
      <c r="P203" s="10"/>
      <c r="Q203" s="10"/>
      <c r="S203" s="10"/>
      <c r="T203" s="10"/>
      <c r="U203" s="10"/>
      <c r="V203" s="10"/>
      <c r="W203" s="10"/>
    </row>
    <row r="204" spans="1:23" s="10" customFormat="1">
      <c r="A204" s="63">
        <v>42734</v>
      </c>
      <c r="B204" s="10" t="s">
        <v>13</v>
      </c>
      <c r="C204" s="15">
        <v>152.4</v>
      </c>
      <c r="D204" s="15">
        <v>127</v>
      </c>
      <c r="E204" s="15">
        <v>6000</v>
      </c>
      <c r="H204" s="27">
        <f t="shared" si="15"/>
        <v>33442771.824000008</v>
      </c>
      <c r="I204" s="11">
        <f t="shared" si="16"/>
        <v>262.52575881840005</v>
      </c>
      <c r="J204" s="18" t="s">
        <v>21</v>
      </c>
      <c r="K204" s="9" t="e">
        <f t="shared" si="17"/>
        <v>#VALUE!</v>
      </c>
      <c r="M204" s="10">
        <f t="shared" si="18"/>
        <v>7096.760000000002</v>
      </c>
      <c r="N204" s="10">
        <f t="shared" si="19"/>
        <v>1774.1900000000005</v>
      </c>
      <c r="P204"/>
    </row>
    <row r="205" spans="1:23">
      <c r="A205" s="63">
        <v>42719</v>
      </c>
      <c r="B205" s="10"/>
      <c r="C205" s="15">
        <v>152.4</v>
      </c>
      <c r="D205" s="15">
        <v>127</v>
      </c>
      <c r="E205" s="15">
        <v>6000</v>
      </c>
      <c r="F205" s="10"/>
      <c r="G205" s="10"/>
      <c r="H205" s="27">
        <f t="shared" si="15"/>
        <v>33442771.824000008</v>
      </c>
      <c r="I205" s="11">
        <f t="shared" si="16"/>
        <v>262.52575881840005</v>
      </c>
      <c r="J205" s="18">
        <v>1496</v>
      </c>
      <c r="K205" s="9">
        <f t="shared" si="17"/>
        <v>5.6984884330335186</v>
      </c>
      <c r="L205" s="10"/>
      <c r="M205" s="10">
        <f t="shared" si="18"/>
        <v>7096.760000000002</v>
      </c>
      <c r="N205" s="10">
        <f t="shared" si="19"/>
        <v>1774.1900000000005</v>
      </c>
      <c r="O205" s="10"/>
      <c r="P205" s="10"/>
    </row>
    <row r="206" spans="1:23" s="10" customFormat="1">
      <c r="A206" s="63">
        <v>42734</v>
      </c>
      <c r="B206" s="10" t="s">
        <v>13</v>
      </c>
      <c r="C206" s="15">
        <v>152.4</v>
      </c>
      <c r="D206" s="15">
        <v>127</v>
      </c>
      <c r="E206" s="15">
        <v>6000</v>
      </c>
      <c r="H206" s="27">
        <f t="shared" si="15"/>
        <v>33442771.824000008</v>
      </c>
      <c r="I206" s="11">
        <f t="shared" si="16"/>
        <v>262.52575881840005</v>
      </c>
      <c r="J206" s="18">
        <v>1496</v>
      </c>
      <c r="K206" s="9">
        <f t="shared" si="17"/>
        <v>5.6984884330335186</v>
      </c>
      <c r="M206" s="10">
        <f t="shared" si="18"/>
        <v>7096.760000000002</v>
      </c>
      <c r="N206" s="10">
        <f t="shared" si="19"/>
        <v>1774.1900000000005</v>
      </c>
      <c r="Q206"/>
      <c r="R206"/>
    </row>
    <row r="207" spans="1:23">
      <c r="A207" s="63">
        <v>42422</v>
      </c>
      <c r="B207" s="10" t="s">
        <v>13</v>
      </c>
      <c r="C207" s="7">
        <v>152.39999999999998</v>
      </c>
      <c r="D207" s="7">
        <v>127</v>
      </c>
      <c r="E207" s="7">
        <v>6000</v>
      </c>
      <c r="H207" s="27">
        <f t="shared" si="15"/>
        <v>33442771.823999971</v>
      </c>
      <c r="I207" s="11">
        <f t="shared" si="16"/>
        <v>262.52575881839977</v>
      </c>
      <c r="J207" s="18">
        <v>1365</v>
      </c>
      <c r="K207" s="9">
        <f t="shared" si="17"/>
        <v>5.1994897801408833</v>
      </c>
      <c r="L207" s="10"/>
      <c r="M207" s="10">
        <f t="shared" si="18"/>
        <v>7096.7599999999948</v>
      </c>
      <c r="N207" s="10">
        <f t="shared" si="19"/>
        <v>1774.1899999999987</v>
      </c>
      <c r="O207" s="10"/>
      <c r="P207" s="10" t="s">
        <v>14</v>
      </c>
    </row>
    <row r="208" spans="1:23" s="10" customFormat="1">
      <c r="A208" s="63">
        <v>42789</v>
      </c>
      <c r="B208" s="10" t="s">
        <v>36</v>
      </c>
      <c r="C208" s="15">
        <v>152.4</v>
      </c>
      <c r="D208" s="15">
        <v>127</v>
      </c>
      <c r="E208" s="15">
        <v>6000</v>
      </c>
      <c r="H208" s="27">
        <f t="shared" si="15"/>
        <v>33442771.824000008</v>
      </c>
      <c r="I208" s="11">
        <f t="shared" si="16"/>
        <v>262.52575881840005</v>
      </c>
      <c r="J208" s="18">
        <v>1550</v>
      </c>
      <c r="K208" s="9">
        <f t="shared" si="17"/>
        <v>5.9041825342259049</v>
      </c>
      <c r="M208" s="10">
        <f t="shared" si="18"/>
        <v>7096.760000000002</v>
      </c>
      <c r="N208" s="10">
        <f t="shared" si="19"/>
        <v>1774.1900000000005</v>
      </c>
      <c r="O208"/>
      <c r="P208"/>
      <c r="Q208"/>
      <c r="R208"/>
    </row>
    <row r="209" spans="1:23" s="10" customFormat="1">
      <c r="A209" s="63">
        <v>42789</v>
      </c>
      <c r="B209" s="10" t="s">
        <v>36</v>
      </c>
      <c r="C209" s="15">
        <v>152.4</v>
      </c>
      <c r="D209" s="15">
        <v>127</v>
      </c>
      <c r="E209" s="15">
        <v>6000</v>
      </c>
      <c r="H209" s="27">
        <f t="shared" si="15"/>
        <v>33442771.824000008</v>
      </c>
      <c r="I209" s="11">
        <f t="shared" si="16"/>
        <v>262.52575881840005</v>
      </c>
      <c r="J209" s="18">
        <v>3</v>
      </c>
      <c r="K209" s="9">
        <f t="shared" si="17"/>
        <v>1.1427450066243688E-2</v>
      </c>
      <c r="M209" s="10">
        <f t="shared" si="18"/>
        <v>7096.760000000002</v>
      </c>
      <c r="N209" s="10">
        <f t="shared" si="19"/>
        <v>1774.1900000000005</v>
      </c>
      <c r="P209"/>
      <c r="Q209"/>
      <c r="S209"/>
      <c r="T209"/>
      <c r="U209"/>
      <c r="V209"/>
      <c r="W209"/>
    </row>
    <row r="210" spans="1:23">
      <c r="A210" s="63">
        <v>42790</v>
      </c>
      <c r="B210" s="10" t="s">
        <v>13</v>
      </c>
      <c r="C210" s="15">
        <v>152.4</v>
      </c>
      <c r="D210" s="15">
        <v>127</v>
      </c>
      <c r="E210" s="15">
        <v>6000</v>
      </c>
      <c r="F210" s="10"/>
      <c r="G210" s="10"/>
      <c r="H210" s="27">
        <f t="shared" si="15"/>
        <v>33442771.824000008</v>
      </c>
      <c r="I210" s="11">
        <f t="shared" si="16"/>
        <v>262.52575881840005</v>
      </c>
      <c r="J210" s="18">
        <v>1496</v>
      </c>
      <c r="K210" s="9">
        <f t="shared" si="17"/>
        <v>5.6984884330335186</v>
      </c>
      <c r="L210" s="10"/>
      <c r="M210" s="10">
        <f t="shared" si="18"/>
        <v>7096.760000000002</v>
      </c>
      <c r="N210" s="10">
        <f t="shared" si="19"/>
        <v>1774.1900000000005</v>
      </c>
      <c r="R210" s="10"/>
      <c r="S210" s="10"/>
      <c r="T210" s="10"/>
      <c r="U210" s="10"/>
      <c r="V210" s="10"/>
      <c r="W210" s="10"/>
    </row>
    <row r="211" spans="1:23">
      <c r="A211" s="63">
        <v>42790</v>
      </c>
      <c r="B211" s="10" t="s">
        <v>13</v>
      </c>
      <c r="C211" s="15">
        <v>152.4</v>
      </c>
      <c r="D211" s="15">
        <v>127</v>
      </c>
      <c r="E211" s="15">
        <v>6000</v>
      </c>
      <c r="F211" s="10"/>
      <c r="G211" s="10"/>
      <c r="H211" s="27">
        <f t="shared" si="15"/>
        <v>33442771.824000008</v>
      </c>
      <c r="I211" s="11">
        <f t="shared" si="16"/>
        <v>262.52575881840005</v>
      </c>
      <c r="J211" s="18">
        <v>2.5</v>
      </c>
      <c r="K211" s="9">
        <f t="shared" si="17"/>
        <v>9.5228750552030731E-3</v>
      </c>
      <c r="L211" s="10"/>
      <c r="M211" s="10">
        <f t="shared" si="18"/>
        <v>7096.760000000002</v>
      </c>
      <c r="N211" s="10">
        <f t="shared" si="19"/>
        <v>1774.1900000000005</v>
      </c>
      <c r="R211" s="10"/>
      <c r="S211" s="10"/>
      <c r="T211" s="10"/>
      <c r="U211" s="10"/>
      <c r="V211" s="10"/>
      <c r="W211" s="10"/>
    </row>
    <row r="212" spans="1:23" s="10" customFormat="1">
      <c r="A212" s="63">
        <v>42818</v>
      </c>
      <c r="B212" s="10" t="s">
        <v>13</v>
      </c>
      <c r="C212" s="15">
        <v>152.4</v>
      </c>
      <c r="D212" s="15">
        <v>127</v>
      </c>
      <c r="E212" s="15">
        <v>6000</v>
      </c>
      <c r="H212" s="27">
        <f t="shared" si="15"/>
        <v>33442771.824000008</v>
      </c>
      <c r="I212" s="11">
        <f t="shared" si="16"/>
        <v>262.52575881840005</v>
      </c>
      <c r="J212" s="18">
        <v>1496</v>
      </c>
      <c r="K212" s="9">
        <f t="shared" si="17"/>
        <v>5.6984884330335186</v>
      </c>
      <c r="M212" s="10">
        <f t="shared" si="18"/>
        <v>7096.760000000002</v>
      </c>
      <c r="N212" s="10">
        <f t="shared" si="19"/>
        <v>1774.1900000000005</v>
      </c>
      <c r="O212"/>
      <c r="P212"/>
      <c r="S212"/>
      <c r="T212"/>
      <c r="U212"/>
      <c r="V212"/>
      <c r="W212"/>
    </row>
    <row r="213" spans="1:23" s="10" customFormat="1">
      <c r="A213" s="63">
        <v>42818</v>
      </c>
      <c r="B213" s="10" t="s">
        <v>13</v>
      </c>
      <c r="C213" s="15">
        <v>152.4</v>
      </c>
      <c r="D213" s="15">
        <v>127</v>
      </c>
      <c r="E213" s="15">
        <v>6000</v>
      </c>
      <c r="H213" s="27">
        <f t="shared" si="15"/>
        <v>33442771.824000008</v>
      </c>
      <c r="I213" s="11">
        <f t="shared" si="16"/>
        <v>262.52575881840005</v>
      </c>
      <c r="J213" s="18">
        <v>2.5</v>
      </c>
      <c r="K213" s="9">
        <f t="shared" si="17"/>
        <v>9.5228750552030731E-3</v>
      </c>
      <c r="M213" s="10">
        <f t="shared" si="18"/>
        <v>7096.760000000002</v>
      </c>
      <c r="N213" s="10">
        <f t="shared" si="19"/>
        <v>1774.1900000000005</v>
      </c>
      <c r="O213"/>
      <c r="P213"/>
      <c r="Q213"/>
      <c r="S213"/>
      <c r="T213"/>
      <c r="U213"/>
      <c r="V213"/>
      <c r="W213"/>
    </row>
    <row r="214" spans="1:23">
      <c r="A214" s="63">
        <v>42517</v>
      </c>
      <c r="B214" s="10" t="s">
        <v>13</v>
      </c>
      <c r="C214" s="15">
        <v>152.39999999999998</v>
      </c>
      <c r="D214" s="15">
        <v>127</v>
      </c>
      <c r="E214" s="15">
        <v>6000</v>
      </c>
      <c r="F214" s="10"/>
      <c r="G214" s="10"/>
      <c r="H214" s="27">
        <f t="shared" si="15"/>
        <v>33442771.823999971</v>
      </c>
      <c r="I214" s="11">
        <f t="shared" si="16"/>
        <v>262.52575881839977</v>
      </c>
      <c r="J214" s="18">
        <v>1300</v>
      </c>
      <c r="K214" s="9">
        <f t="shared" si="17"/>
        <v>4.9518950287056036</v>
      </c>
      <c r="L214" s="10"/>
      <c r="M214" s="10">
        <f t="shared" si="18"/>
        <v>7096.7599999999948</v>
      </c>
      <c r="N214" s="10">
        <f t="shared" si="19"/>
        <v>1774.1899999999987</v>
      </c>
      <c r="R214" s="10"/>
      <c r="S214" s="10"/>
      <c r="T214" s="10"/>
      <c r="U214" s="10"/>
      <c r="V214" s="10"/>
      <c r="W214" s="10"/>
    </row>
    <row r="215" spans="1:23">
      <c r="A215" s="63">
        <v>42891</v>
      </c>
      <c r="B215" s="10" t="s">
        <v>13</v>
      </c>
      <c r="C215" s="15">
        <v>152.4</v>
      </c>
      <c r="D215" s="15">
        <v>127</v>
      </c>
      <c r="E215" s="15">
        <v>6000</v>
      </c>
      <c r="F215" s="10"/>
      <c r="G215" s="10"/>
      <c r="H215" s="27">
        <f t="shared" si="15"/>
        <v>33442771.824000008</v>
      </c>
      <c r="I215" s="11">
        <f t="shared" si="16"/>
        <v>262.52575881840005</v>
      </c>
      <c r="J215" s="18">
        <v>1444</v>
      </c>
      <c r="K215" s="9">
        <f t="shared" si="17"/>
        <v>5.5004126318852951</v>
      </c>
      <c r="L215" s="10"/>
      <c r="M215" s="10">
        <f t="shared" si="18"/>
        <v>7096.760000000002</v>
      </c>
      <c r="N215" s="10">
        <f t="shared" si="19"/>
        <v>1774.1900000000005</v>
      </c>
      <c r="O215" s="10"/>
      <c r="P215" s="10"/>
      <c r="S215" s="10"/>
      <c r="T215" s="10"/>
      <c r="U215" s="10"/>
      <c r="V215" s="10"/>
      <c r="W215" s="10"/>
    </row>
    <row r="216" spans="1:23" s="10" customFormat="1">
      <c r="A216" s="63">
        <v>42936</v>
      </c>
      <c r="B216" s="10" t="s">
        <v>36</v>
      </c>
      <c r="C216" s="15">
        <v>152.4</v>
      </c>
      <c r="D216" s="15">
        <v>127</v>
      </c>
      <c r="E216" s="15">
        <v>6000</v>
      </c>
      <c r="H216" s="27">
        <f t="shared" si="15"/>
        <v>33442771.824000008</v>
      </c>
      <c r="I216" s="11">
        <f t="shared" si="16"/>
        <v>262.52575881840005</v>
      </c>
      <c r="J216" s="18">
        <v>1450</v>
      </c>
      <c r="K216" s="9">
        <f t="shared" si="17"/>
        <v>5.5232675320177824</v>
      </c>
      <c r="M216" s="10">
        <f t="shared" si="18"/>
        <v>7096.760000000002</v>
      </c>
      <c r="N216" s="10">
        <f t="shared" si="19"/>
        <v>1774.1900000000005</v>
      </c>
    </row>
    <row r="217" spans="1:23" s="10" customFormat="1">
      <c r="A217" s="63">
        <v>42818</v>
      </c>
      <c r="B217" s="10" t="s">
        <v>13</v>
      </c>
      <c r="C217" s="4">
        <v>152.39999999999998</v>
      </c>
      <c r="D217" s="4">
        <v>127</v>
      </c>
      <c r="E217" s="7">
        <v>35</v>
      </c>
      <c r="F217"/>
      <c r="G217"/>
      <c r="H217" s="27">
        <f t="shared" si="15"/>
        <v>195082.83563999986</v>
      </c>
      <c r="I217" s="11">
        <f t="shared" si="16"/>
        <v>1.5314002597739989</v>
      </c>
      <c r="J217" s="18">
        <v>12</v>
      </c>
      <c r="K217" s="9">
        <f t="shared" si="17"/>
        <v>7.835965759709965</v>
      </c>
      <c r="M217" s="10">
        <f t="shared" si="18"/>
        <v>7096.7599999999948</v>
      </c>
      <c r="N217" s="10">
        <f t="shared" si="19"/>
        <v>1774.1899999999987</v>
      </c>
      <c r="O217"/>
      <c r="P217"/>
      <c r="Q217"/>
      <c r="R217"/>
      <c r="S217"/>
      <c r="T217"/>
      <c r="U217"/>
      <c r="V217"/>
      <c r="W217"/>
    </row>
    <row r="218" spans="1:23">
      <c r="A218" s="63"/>
      <c r="C218" s="4">
        <v>152.39999999999998</v>
      </c>
      <c r="D218" s="4">
        <v>127</v>
      </c>
      <c r="E218" s="7">
        <v>100</v>
      </c>
      <c r="H218" s="27">
        <f t="shared" si="15"/>
        <v>557379.53039999958</v>
      </c>
      <c r="I218" s="11">
        <f t="shared" si="16"/>
        <v>4.3754293136399962</v>
      </c>
      <c r="J218" s="18">
        <v>27.8</v>
      </c>
      <c r="K218" s="9">
        <f t="shared" si="17"/>
        <v>6.3536622368314974</v>
      </c>
      <c r="L218" s="10"/>
      <c r="M218" s="10">
        <f t="shared" si="18"/>
        <v>7096.7599999999948</v>
      </c>
      <c r="N218" s="10">
        <f t="shared" si="19"/>
        <v>1774.1899999999987</v>
      </c>
      <c r="Q218" s="10"/>
      <c r="R218" s="10"/>
    </row>
    <row r="219" spans="1:23">
      <c r="A219" s="63">
        <v>42509</v>
      </c>
      <c r="B219" s="10"/>
      <c r="C219" s="4">
        <v>152.39999999999998</v>
      </c>
      <c r="D219" s="4">
        <v>127</v>
      </c>
      <c r="E219" s="15">
        <v>100</v>
      </c>
      <c r="F219" s="10"/>
      <c r="G219" s="10"/>
      <c r="H219" s="27">
        <f t="shared" si="15"/>
        <v>557379.53039999958</v>
      </c>
      <c r="I219" s="11">
        <f t="shared" si="16"/>
        <v>4.3754293136399962</v>
      </c>
      <c r="J219" s="18">
        <v>29.2</v>
      </c>
      <c r="K219" s="9">
        <f t="shared" si="17"/>
        <v>6.6736308386863206</v>
      </c>
      <c r="L219" s="10"/>
      <c r="M219" s="10">
        <f t="shared" si="18"/>
        <v>7096.7599999999948</v>
      </c>
      <c r="N219" s="10">
        <f t="shared" si="19"/>
        <v>1774.1899999999987</v>
      </c>
      <c r="O219" s="10"/>
      <c r="Q219" s="10"/>
      <c r="R219" s="10"/>
      <c r="S219" s="10"/>
      <c r="T219" s="10"/>
      <c r="U219" s="10"/>
      <c r="V219" s="10"/>
      <c r="W219" s="10"/>
    </row>
    <row r="220" spans="1:23">
      <c r="A220" s="63"/>
      <c r="C220" s="4">
        <v>152.39999999999998</v>
      </c>
      <c r="D220" s="4">
        <v>127</v>
      </c>
      <c r="E220" s="7">
        <v>130</v>
      </c>
      <c r="H220" s="27">
        <f t="shared" si="15"/>
        <v>724593.3895199995</v>
      </c>
      <c r="I220" s="11">
        <f t="shared" si="16"/>
        <v>5.6880581077319956</v>
      </c>
      <c r="J220" s="18">
        <v>35</v>
      </c>
      <c r="K220" s="9">
        <f t="shared" si="17"/>
        <v>6.1532423433619918</v>
      </c>
      <c r="L220" s="10"/>
      <c r="M220" s="10">
        <f t="shared" si="18"/>
        <v>7096.7599999999948</v>
      </c>
      <c r="N220" s="10">
        <f t="shared" si="19"/>
        <v>1774.1899999999987</v>
      </c>
      <c r="Q220" s="10"/>
    </row>
    <row r="221" spans="1:23" s="10" customFormat="1">
      <c r="A221" s="63">
        <v>42693</v>
      </c>
      <c r="B221" s="10" t="s">
        <v>197</v>
      </c>
      <c r="C221" s="4">
        <v>152.39999999999998</v>
      </c>
      <c r="D221" s="4">
        <v>127</v>
      </c>
      <c r="E221" s="15">
        <v>130</v>
      </c>
      <c r="H221" s="27">
        <f t="shared" si="15"/>
        <v>724593.3895199995</v>
      </c>
      <c r="I221" s="11">
        <f t="shared" si="16"/>
        <v>5.6880581077319956</v>
      </c>
      <c r="J221" s="18">
        <v>42</v>
      </c>
      <c r="K221" s="9">
        <f t="shared" si="17"/>
        <v>7.38389081203439</v>
      </c>
      <c r="M221" s="10">
        <f t="shared" si="18"/>
        <v>7096.7599999999948</v>
      </c>
      <c r="N221" s="10">
        <f t="shared" si="19"/>
        <v>1774.1899999999987</v>
      </c>
      <c r="O221"/>
      <c r="S221"/>
      <c r="T221"/>
      <c r="U221"/>
      <c r="V221"/>
      <c r="W221"/>
    </row>
    <row r="222" spans="1:23" s="10" customFormat="1">
      <c r="A222" s="63">
        <v>42509</v>
      </c>
      <c r="B222" s="10" t="s">
        <v>13</v>
      </c>
      <c r="C222" s="4">
        <v>152.39999999999998</v>
      </c>
      <c r="D222" s="4">
        <v>127</v>
      </c>
      <c r="E222" s="15">
        <v>130</v>
      </c>
      <c r="H222" s="27">
        <f t="shared" si="15"/>
        <v>724593.3895199995</v>
      </c>
      <c r="I222" s="11">
        <f t="shared" si="16"/>
        <v>5.6880581077319956</v>
      </c>
      <c r="J222" s="18">
        <v>36.799999999999997</v>
      </c>
      <c r="K222" s="9">
        <f t="shared" si="17"/>
        <v>6.4696948067348936</v>
      </c>
      <c r="M222" s="10">
        <f t="shared" si="18"/>
        <v>7096.7599999999948</v>
      </c>
      <c r="N222" s="10">
        <f t="shared" si="19"/>
        <v>1774.1899999999987</v>
      </c>
      <c r="O222"/>
      <c r="R222"/>
      <c r="S222"/>
      <c r="T222"/>
      <c r="U222"/>
      <c r="V222"/>
      <c r="W222"/>
    </row>
    <row r="223" spans="1:23" s="10" customFormat="1">
      <c r="A223" s="63">
        <v>42839</v>
      </c>
      <c r="B223" s="10" t="s">
        <v>13</v>
      </c>
      <c r="C223" s="4">
        <v>152.4</v>
      </c>
      <c r="D223" s="4">
        <v>127</v>
      </c>
      <c r="E223" s="15">
        <v>170</v>
      </c>
      <c r="H223" s="27">
        <f t="shared" si="15"/>
        <v>947545.20168000029</v>
      </c>
      <c r="I223" s="11">
        <f t="shared" si="16"/>
        <v>7.4382298331880019</v>
      </c>
      <c r="J223" s="18">
        <v>49</v>
      </c>
      <c r="K223" s="9">
        <f t="shared" si="17"/>
        <v>6.5875888617169487</v>
      </c>
      <c r="M223" s="10">
        <f t="shared" si="18"/>
        <v>7096.760000000002</v>
      </c>
      <c r="N223" s="10">
        <f t="shared" si="19"/>
        <v>1774.1900000000005</v>
      </c>
      <c r="O223"/>
    </row>
    <row r="224" spans="1:23">
      <c r="A224" s="63"/>
      <c r="B224" s="10"/>
      <c r="C224" s="4">
        <v>152.4</v>
      </c>
      <c r="D224" s="4">
        <v>127</v>
      </c>
      <c r="E224" s="15">
        <v>160</v>
      </c>
      <c r="F224" s="10"/>
      <c r="G224" s="10"/>
      <c r="H224" s="27">
        <f t="shared" si="15"/>
        <v>891807.24864000024</v>
      </c>
      <c r="I224" s="11">
        <f t="shared" si="16"/>
        <v>7.0006869018240012</v>
      </c>
      <c r="J224" s="18">
        <v>46.3</v>
      </c>
      <c r="K224" s="9">
        <f t="shared" si="17"/>
        <v>6.6136367258385338</v>
      </c>
      <c r="L224" s="10"/>
      <c r="M224" s="10">
        <f t="shared" si="18"/>
        <v>7096.760000000002</v>
      </c>
      <c r="N224" s="10">
        <f t="shared" si="19"/>
        <v>1774.1900000000005</v>
      </c>
      <c r="O224" s="10"/>
      <c r="P224" s="10"/>
      <c r="S224" s="10"/>
      <c r="T224" s="10"/>
      <c r="U224" s="10"/>
      <c r="V224" s="10"/>
      <c r="W224" s="10"/>
    </row>
    <row r="225" spans="1:23" s="10" customFormat="1">
      <c r="A225" s="63"/>
      <c r="C225" s="4">
        <v>152.4</v>
      </c>
      <c r="D225" s="4">
        <v>127</v>
      </c>
      <c r="E225" s="15">
        <v>150</v>
      </c>
      <c r="H225" s="27">
        <f t="shared" si="15"/>
        <v>836069.2956000003</v>
      </c>
      <c r="I225" s="11">
        <f t="shared" si="16"/>
        <v>6.5631439704600014</v>
      </c>
      <c r="J225" s="18">
        <v>43.5</v>
      </c>
      <c r="K225" s="9">
        <f t="shared" si="17"/>
        <v>6.6279210384213387</v>
      </c>
      <c r="M225" s="10">
        <f t="shared" si="18"/>
        <v>7096.760000000002</v>
      </c>
      <c r="N225" s="10">
        <f t="shared" si="19"/>
        <v>1774.1900000000005</v>
      </c>
      <c r="Q225"/>
    </row>
    <row r="226" spans="1:23" s="10" customFormat="1">
      <c r="A226" s="63">
        <v>42566</v>
      </c>
      <c r="C226" s="4">
        <v>152.39999999999998</v>
      </c>
      <c r="D226" s="4">
        <v>127</v>
      </c>
      <c r="E226" s="15">
        <v>160</v>
      </c>
      <c r="H226" s="27">
        <f t="shared" si="15"/>
        <v>891807.24863999931</v>
      </c>
      <c r="I226" s="11">
        <f t="shared" si="16"/>
        <v>7.0006869018239941</v>
      </c>
      <c r="J226" s="18">
        <v>44.5</v>
      </c>
      <c r="K226" s="9">
        <f t="shared" si="17"/>
        <v>6.3565190993480574</v>
      </c>
      <c r="M226" s="10">
        <f t="shared" si="18"/>
        <v>7096.7599999999948</v>
      </c>
      <c r="N226" s="10">
        <f t="shared" si="19"/>
        <v>1774.1899999999987</v>
      </c>
      <c r="S226"/>
      <c r="T226"/>
      <c r="U226"/>
      <c r="V226"/>
      <c r="W226"/>
    </row>
    <row r="227" spans="1:23" s="10" customFormat="1">
      <c r="A227" s="63">
        <v>42693</v>
      </c>
      <c r="B227" s="10" t="s">
        <v>197</v>
      </c>
      <c r="C227" s="4">
        <v>152.39999999999998</v>
      </c>
      <c r="D227" s="4">
        <v>127</v>
      </c>
      <c r="E227" s="15">
        <v>160</v>
      </c>
      <c r="H227" s="27">
        <f t="shared" si="15"/>
        <v>891807.24863999931</v>
      </c>
      <c r="I227" s="11">
        <f t="shared" si="16"/>
        <v>7.0006869018239941</v>
      </c>
      <c r="J227" s="18">
        <v>50.5</v>
      </c>
      <c r="K227" s="9">
        <f t="shared" si="17"/>
        <v>7.2135778543163349</v>
      </c>
      <c r="M227" s="10">
        <f t="shared" si="18"/>
        <v>7096.7599999999948</v>
      </c>
      <c r="N227" s="10">
        <f t="shared" si="19"/>
        <v>1774.1899999999987</v>
      </c>
      <c r="P227"/>
      <c r="R227"/>
    </row>
    <row r="228" spans="1:23" s="10" customFormat="1">
      <c r="A228" s="63">
        <v>42959</v>
      </c>
      <c r="B228" s="10" t="s">
        <v>36</v>
      </c>
      <c r="C228" s="4">
        <v>152.4</v>
      </c>
      <c r="D228" s="4">
        <v>127</v>
      </c>
      <c r="E228" s="15">
        <v>330</v>
      </c>
      <c r="H228" s="27">
        <f t="shared" si="15"/>
        <v>1839352.4503200008</v>
      </c>
      <c r="I228" s="11">
        <f t="shared" si="16"/>
        <v>14.438916735012004</v>
      </c>
      <c r="J228" s="18">
        <v>91</v>
      </c>
      <c r="K228" s="9">
        <f t="shared" si="17"/>
        <v>6.3024118547162153</v>
      </c>
      <c r="M228" s="10">
        <f t="shared" si="18"/>
        <v>7096.760000000002</v>
      </c>
      <c r="N228" s="10">
        <f t="shared" si="19"/>
        <v>1774.1900000000005</v>
      </c>
    </row>
    <row r="229" spans="1:23" s="10" customFormat="1">
      <c r="A229" s="63">
        <v>42693</v>
      </c>
      <c r="B229" s="10" t="s">
        <v>197</v>
      </c>
      <c r="C229" s="15">
        <v>152.39999999999998</v>
      </c>
      <c r="D229" s="15">
        <v>127</v>
      </c>
      <c r="E229" s="15">
        <v>330.2</v>
      </c>
      <c r="H229" s="27">
        <f t="shared" si="15"/>
        <v>1840467.2093807985</v>
      </c>
      <c r="I229" s="11">
        <f t="shared" si="16"/>
        <v>14.447667593639267</v>
      </c>
      <c r="J229" s="18">
        <v>83.3</v>
      </c>
      <c r="K229" s="9">
        <f t="shared" si="17"/>
        <v>5.7656365264572997</v>
      </c>
      <c r="M229" s="10">
        <f t="shared" si="18"/>
        <v>7096.7599999999948</v>
      </c>
      <c r="N229" s="10">
        <f t="shared" si="19"/>
        <v>1774.1899999999987</v>
      </c>
      <c r="P229"/>
      <c r="Q229"/>
      <c r="R229"/>
    </row>
    <row r="230" spans="1:23" s="10" customFormat="1">
      <c r="A230" s="63">
        <v>42464</v>
      </c>
      <c r="C230" s="15">
        <v>152.39999999999998</v>
      </c>
      <c r="D230" s="15">
        <v>127</v>
      </c>
      <c r="E230" s="15">
        <v>330.2</v>
      </c>
      <c r="H230" s="27">
        <f t="shared" si="15"/>
        <v>1840467.2093807985</v>
      </c>
      <c r="I230" s="11">
        <f t="shared" si="16"/>
        <v>14.447667593639267</v>
      </c>
      <c r="J230" s="18">
        <v>84</v>
      </c>
      <c r="K230" s="9">
        <f t="shared" si="17"/>
        <v>5.8140872535703867</v>
      </c>
      <c r="M230" s="10">
        <f t="shared" si="18"/>
        <v>7096.7599999999948</v>
      </c>
      <c r="N230" s="10">
        <f t="shared" si="19"/>
        <v>1774.1899999999987</v>
      </c>
    </row>
    <row r="231" spans="1:23" s="10" customFormat="1">
      <c r="A231" s="63">
        <v>42641</v>
      </c>
      <c r="C231" s="15">
        <v>152.4</v>
      </c>
      <c r="D231" s="15">
        <v>127</v>
      </c>
      <c r="E231" s="15">
        <v>330.2</v>
      </c>
      <c r="H231" s="27">
        <f t="shared" si="15"/>
        <v>1840467.2093808004</v>
      </c>
      <c r="I231" s="11">
        <f t="shared" si="16"/>
        <v>14.447667593639281</v>
      </c>
      <c r="J231" s="18">
        <v>87.6</v>
      </c>
      <c r="K231" s="9">
        <f t="shared" si="17"/>
        <v>6.0632624215805393</v>
      </c>
      <c r="M231" s="10">
        <f t="shared" si="18"/>
        <v>7096.760000000002</v>
      </c>
      <c r="N231" s="10">
        <f t="shared" si="19"/>
        <v>1774.1900000000005</v>
      </c>
      <c r="O231"/>
      <c r="Q231"/>
    </row>
    <row r="232" spans="1:23" s="10" customFormat="1">
      <c r="A232" s="63">
        <v>42422</v>
      </c>
      <c r="C232" s="15">
        <v>152.39999999999998</v>
      </c>
      <c r="D232" s="15">
        <v>127</v>
      </c>
      <c r="E232" s="15">
        <v>343</v>
      </c>
      <c r="H232" s="27">
        <f t="shared" si="15"/>
        <v>1911811.7892719987</v>
      </c>
      <c r="I232" s="11">
        <f t="shared" si="16"/>
        <v>15.007722545785189</v>
      </c>
      <c r="J232" s="18">
        <v>86.5</v>
      </c>
      <c r="K232" s="9">
        <f t="shared" si="17"/>
        <v>5.7636993045485712</v>
      </c>
      <c r="M232" s="10">
        <f t="shared" si="18"/>
        <v>7096.7599999999948</v>
      </c>
      <c r="N232" s="10">
        <f t="shared" si="19"/>
        <v>1774.1899999999987</v>
      </c>
      <c r="O232"/>
      <c r="P232"/>
      <c r="R232"/>
    </row>
    <row r="233" spans="1:23">
      <c r="A233" s="63">
        <v>42517</v>
      </c>
      <c r="B233" s="10" t="s">
        <v>13</v>
      </c>
      <c r="C233" s="4">
        <v>152.39999999999998</v>
      </c>
      <c r="D233" s="4">
        <v>127</v>
      </c>
      <c r="E233" s="4">
        <v>330.2</v>
      </c>
      <c r="H233" s="27">
        <f t="shared" si="15"/>
        <v>1840467.2093807985</v>
      </c>
      <c r="I233" s="11">
        <f t="shared" si="16"/>
        <v>14.447667593639267</v>
      </c>
      <c r="J233" s="19">
        <v>101.14654986456007</v>
      </c>
      <c r="K233" s="9">
        <f t="shared" si="17"/>
        <v>7.0008912655971454</v>
      </c>
      <c r="L233" s="10"/>
      <c r="M233" s="10">
        <f t="shared" si="18"/>
        <v>7096.7599999999948</v>
      </c>
      <c r="N233" s="10">
        <f t="shared" si="19"/>
        <v>1774.1899999999987</v>
      </c>
      <c r="O233" s="10"/>
      <c r="P233" s="10"/>
      <c r="S233" s="10"/>
      <c r="T233" s="10"/>
      <c r="U233" s="10"/>
      <c r="V233" s="10"/>
      <c r="W233" s="10"/>
    </row>
    <row r="234" spans="1:23">
      <c r="A234" s="63"/>
      <c r="C234" s="7">
        <v>152.39999999999998</v>
      </c>
      <c r="D234" s="7">
        <v>127</v>
      </c>
      <c r="E234" s="7">
        <v>35</v>
      </c>
      <c r="H234" s="27">
        <f t="shared" si="15"/>
        <v>195082.83563999986</v>
      </c>
      <c r="I234" s="11">
        <f t="shared" si="16"/>
        <v>1.5314002597739989</v>
      </c>
      <c r="J234" s="18">
        <v>12.3</v>
      </c>
      <c r="K234" s="9">
        <f t="shared" si="17"/>
        <v>8.031864903702715</v>
      </c>
      <c r="L234" s="10"/>
      <c r="M234" s="10">
        <f t="shared" si="18"/>
        <v>7096.7599999999948</v>
      </c>
      <c r="N234" s="10">
        <f t="shared" si="19"/>
        <v>1774.1899999999987</v>
      </c>
      <c r="O234" s="10"/>
      <c r="Q234" s="10"/>
      <c r="R234" s="10"/>
      <c r="S234" s="10"/>
      <c r="T234" s="10"/>
      <c r="U234" s="10"/>
      <c r="V234" s="10"/>
      <c r="W234" s="10"/>
    </row>
    <row r="235" spans="1:23">
      <c r="A235" s="63"/>
      <c r="C235" s="7">
        <v>152.39999999999998</v>
      </c>
      <c r="D235" s="7">
        <v>127</v>
      </c>
      <c r="E235" s="7">
        <v>35</v>
      </c>
      <c r="H235" s="27">
        <f t="shared" si="15"/>
        <v>195082.83563999986</v>
      </c>
      <c r="I235" s="11">
        <f t="shared" si="16"/>
        <v>1.5314002597739989</v>
      </c>
      <c r="J235" s="18">
        <v>11.7</v>
      </c>
      <c r="K235" s="9">
        <f t="shared" si="17"/>
        <v>7.640066615717215</v>
      </c>
      <c r="L235" s="10"/>
      <c r="M235" s="10">
        <f t="shared" si="18"/>
        <v>7096.7599999999948</v>
      </c>
      <c r="N235" s="10">
        <f t="shared" si="19"/>
        <v>1774.1899999999987</v>
      </c>
      <c r="P235" s="10"/>
      <c r="Q235" s="10"/>
    </row>
    <row r="236" spans="1:23">
      <c r="A236" s="63"/>
      <c r="C236" s="7">
        <v>152.39999999999998</v>
      </c>
      <c r="D236" s="7">
        <v>127</v>
      </c>
      <c r="E236" s="7">
        <v>228.6</v>
      </c>
      <c r="H236" s="27">
        <f t="shared" si="15"/>
        <v>1274169.606494399</v>
      </c>
      <c r="I236" s="11">
        <f t="shared" si="16"/>
        <v>10.002231410981031</v>
      </c>
      <c r="J236" s="18">
        <v>58</v>
      </c>
      <c r="K236" s="9">
        <f t="shared" si="17"/>
        <v>5.7987060703598834</v>
      </c>
      <c r="L236" s="10"/>
      <c r="M236" s="10">
        <f t="shared" si="18"/>
        <v>7096.7599999999948</v>
      </c>
      <c r="N236" s="10">
        <f t="shared" si="19"/>
        <v>1774.1899999999987</v>
      </c>
      <c r="O236" s="10"/>
    </row>
    <row r="237" spans="1:23" s="10" customFormat="1">
      <c r="A237" s="63"/>
      <c r="B237"/>
      <c r="C237" s="4">
        <v>152.39999999999998</v>
      </c>
      <c r="D237" s="4"/>
      <c r="E237" s="4">
        <v>1420</v>
      </c>
      <c r="F237" s="6"/>
      <c r="G237"/>
      <c r="H237" s="27">
        <f t="shared" si="15"/>
        <v>25902946.903679993</v>
      </c>
      <c r="I237" s="11">
        <f t="shared" si="16"/>
        <v>203.33813319388793</v>
      </c>
      <c r="J237" s="16"/>
      <c r="K237" s="9">
        <f t="shared" si="17"/>
        <v>0</v>
      </c>
      <c r="M237" s="10">
        <f t="shared" si="18"/>
        <v>23225.759999999995</v>
      </c>
      <c r="N237" s="10">
        <f t="shared" si="19"/>
        <v>5806.4399999999987</v>
      </c>
      <c r="O237"/>
      <c r="Q237"/>
      <c r="R237"/>
      <c r="S237"/>
      <c r="T237"/>
      <c r="U237"/>
      <c r="V237"/>
      <c r="W237"/>
    </row>
    <row r="238" spans="1:23" s="10" customFormat="1">
      <c r="A238" s="63"/>
      <c r="B238"/>
      <c r="C238" s="4">
        <v>152.39999999999998</v>
      </c>
      <c r="D238" s="4">
        <v>398.4</v>
      </c>
      <c r="E238" s="4">
        <v>160</v>
      </c>
      <c r="F238" s="6"/>
      <c r="G238"/>
      <c r="H238" s="27">
        <f t="shared" si="15"/>
        <v>-17027069.8752</v>
      </c>
      <c r="I238" s="11">
        <f t="shared" si="16"/>
        <v>-133.66249852031999</v>
      </c>
      <c r="J238" s="18">
        <v>42.5</v>
      </c>
      <c r="K238" s="9">
        <f t="shared" si="17"/>
        <v>-0.31796502736733562</v>
      </c>
      <c r="M238" s="10">
        <f t="shared" si="18"/>
        <v>-135496.79999999999</v>
      </c>
      <c r="N238" s="10">
        <f t="shared" si="19"/>
        <v>-33874.199999999997</v>
      </c>
      <c r="S238"/>
      <c r="T238"/>
      <c r="U238"/>
      <c r="V238"/>
      <c r="W238"/>
    </row>
    <row r="239" spans="1:23" s="10" customFormat="1">
      <c r="A239" s="63"/>
      <c r="B239"/>
      <c r="C239" s="4">
        <v>152.4</v>
      </c>
      <c r="D239" s="4">
        <v>127</v>
      </c>
      <c r="E239" s="4">
        <v>330.2</v>
      </c>
      <c r="F239" s="6"/>
      <c r="G239"/>
      <c r="H239" s="27">
        <f t="shared" si="15"/>
        <v>1840467.2093808004</v>
      </c>
      <c r="I239" s="11">
        <f t="shared" si="16"/>
        <v>14.447667593639281</v>
      </c>
      <c r="J239" s="18">
        <v>83.2</v>
      </c>
      <c r="K239" s="9">
        <f t="shared" si="17"/>
        <v>5.7587149940125677</v>
      </c>
      <c r="M239" s="10">
        <f t="shared" si="18"/>
        <v>7096.760000000002</v>
      </c>
      <c r="N239" s="10">
        <f t="shared" si="19"/>
        <v>1774.1900000000005</v>
      </c>
      <c r="O239"/>
      <c r="P239"/>
    </row>
    <row r="240" spans="1:23">
      <c r="A240" s="63">
        <v>42871</v>
      </c>
      <c r="B240" s="10" t="s">
        <v>13</v>
      </c>
      <c r="C240" s="1">
        <v>152.4</v>
      </c>
      <c r="D240" s="1">
        <v>127</v>
      </c>
      <c r="E240" s="1">
        <v>55</v>
      </c>
      <c r="H240" s="27">
        <f t="shared" ref="H240:H318" si="20">3.1416*E240*N240</f>
        <v>306558.74172000011</v>
      </c>
      <c r="I240" s="11">
        <f t="shared" ref="I240:I318" si="21">H240*0.00000785</f>
        <v>2.4064861225020007</v>
      </c>
      <c r="J240" s="56">
        <v>18.7</v>
      </c>
      <c r="K240" s="9">
        <f t="shared" ref="K240:K318" si="22">J240/I240</f>
        <v>7.770666045045707</v>
      </c>
      <c r="L240" s="10"/>
      <c r="M240" s="10">
        <f t="shared" ref="M240:M318" si="23">(C240*C240)-(D240*D240)</f>
        <v>7096.760000000002</v>
      </c>
      <c r="N240" s="10">
        <f t="shared" ref="N240:N318" si="24">M240/4</f>
        <v>1774.1900000000005</v>
      </c>
      <c r="O240" s="10"/>
      <c r="R240" s="10"/>
      <c r="S240" s="10"/>
      <c r="T240" s="10"/>
      <c r="U240" s="10"/>
      <c r="V240" s="10"/>
      <c r="W240" s="10"/>
    </row>
    <row r="241" spans="1:23">
      <c r="A241" s="63"/>
      <c r="B241" s="10" t="s">
        <v>13</v>
      </c>
      <c r="C241" s="1">
        <v>152.4</v>
      </c>
      <c r="D241" s="1">
        <v>127</v>
      </c>
      <c r="E241" s="1">
        <v>75</v>
      </c>
      <c r="H241" s="27">
        <f t="shared" si="20"/>
        <v>418034.64780000015</v>
      </c>
      <c r="I241" s="11">
        <f t="shared" si="21"/>
        <v>3.2815719852300007</v>
      </c>
      <c r="J241" s="56">
        <v>24</v>
      </c>
      <c r="K241" s="9">
        <f t="shared" si="22"/>
        <v>7.3135680423959597</v>
      </c>
      <c r="L241" s="10"/>
      <c r="M241" s="10">
        <f t="shared" si="23"/>
        <v>7096.760000000002</v>
      </c>
      <c r="N241" s="10">
        <f t="shared" si="24"/>
        <v>1774.1900000000005</v>
      </c>
      <c r="O241" s="10"/>
      <c r="P241" s="10"/>
      <c r="R241" s="10"/>
      <c r="S241" s="10"/>
      <c r="T241" s="10"/>
      <c r="U241" s="10"/>
      <c r="V241" s="10"/>
      <c r="W241" s="10"/>
    </row>
    <row r="242" spans="1:23" s="10" customFormat="1">
      <c r="A242" s="63">
        <v>42947</v>
      </c>
      <c r="B242" s="10" t="s">
        <v>13</v>
      </c>
      <c r="C242" s="11">
        <v>152.4</v>
      </c>
      <c r="D242" s="11">
        <v>127</v>
      </c>
      <c r="E242" s="11">
        <v>80</v>
      </c>
      <c r="H242" s="27">
        <f t="shared" si="20"/>
        <v>445903.62432000012</v>
      </c>
      <c r="I242" s="11">
        <f t="shared" si="21"/>
        <v>3.5003434509120006</v>
      </c>
      <c r="J242" s="56">
        <v>25.5</v>
      </c>
      <c r="K242" s="9">
        <f t="shared" si="22"/>
        <v>7.2849994172303507</v>
      </c>
      <c r="M242" s="10">
        <f t="shared" si="23"/>
        <v>7096.760000000002</v>
      </c>
      <c r="N242" s="10">
        <f t="shared" si="24"/>
        <v>1774.1900000000005</v>
      </c>
    </row>
    <row r="243" spans="1:23">
      <c r="A243" s="63">
        <v>42864</v>
      </c>
      <c r="B243" s="10" t="s">
        <v>13</v>
      </c>
      <c r="C243" s="1">
        <v>152.4</v>
      </c>
      <c r="D243" s="1">
        <v>127</v>
      </c>
      <c r="E243" s="1">
        <v>330</v>
      </c>
      <c r="H243" s="27">
        <f t="shared" si="20"/>
        <v>1839352.4503200008</v>
      </c>
      <c r="I243" s="11">
        <f t="shared" si="21"/>
        <v>14.438916735012004</v>
      </c>
      <c r="J243" s="56">
        <v>90.5</v>
      </c>
      <c r="K243" s="9">
        <f t="shared" si="22"/>
        <v>6.2677832181518403</v>
      </c>
      <c r="L243" s="10"/>
      <c r="M243" s="10">
        <f t="shared" si="23"/>
        <v>7096.760000000002</v>
      </c>
      <c r="N243" s="10">
        <f t="shared" si="24"/>
        <v>1774.1900000000005</v>
      </c>
      <c r="P243" s="10"/>
      <c r="Q243" s="10"/>
    </row>
    <row r="244" spans="1:23" s="10" customFormat="1">
      <c r="A244" s="63">
        <v>42959</v>
      </c>
      <c r="B244" s="10" t="s">
        <v>36</v>
      </c>
      <c r="C244" s="11">
        <v>152.4</v>
      </c>
      <c r="D244" s="11">
        <v>127</v>
      </c>
      <c r="E244" s="11">
        <v>400</v>
      </c>
      <c r="H244" s="27">
        <f t="shared" si="20"/>
        <v>2229518.1216000002</v>
      </c>
      <c r="I244" s="11">
        <f t="shared" si="21"/>
        <v>17.501717254559999</v>
      </c>
      <c r="J244" s="56">
        <v>109.5</v>
      </c>
      <c r="K244" s="9">
        <f t="shared" si="22"/>
        <v>6.2565289112684201</v>
      </c>
      <c r="M244" s="10">
        <f t="shared" si="23"/>
        <v>7096.760000000002</v>
      </c>
      <c r="N244" s="10">
        <f t="shared" si="24"/>
        <v>1774.1900000000005</v>
      </c>
    </row>
    <row r="245" spans="1:23" s="10" customFormat="1">
      <c r="A245" s="63">
        <v>42933</v>
      </c>
      <c r="B245" s="10" t="s">
        <v>166</v>
      </c>
      <c r="C245" s="11">
        <v>160</v>
      </c>
      <c r="D245" s="11">
        <v>120</v>
      </c>
      <c r="E245" s="11">
        <v>40</v>
      </c>
      <c r="H245" s="27">
        <f t="shared" si="20"/>
        <v>351859.20000000001</v>
      </c>
      <c r="I245" s="11">
        <f t="shared" si="21"/>
        <v>2.7620947199999999</v>
      </c>
      <c r="J245" s="56">
        <v>21.5</v>
      </c>
      <c r="K245" s="9">
        <f t="shared" si="22"/>
        <v>7.7839473948235929</v>
      </c>
      <c r="M245" s="10">
        <f t="shared" si="23"/>
        <v>11200</v>
      </c>
      <c r="N245" s="10">
        <f t="shared" si="24"/>
        <v>2800</v>
      </c>
    </row>
    <row r="246" spans="1:23" s="10" customFormat="1">
      <c r="A246" s="63">
        <v>42889</v>
      </c>
      <c r="B246" s="10" t="s">
        <v>13</v>
      </c>
      <c r="C246" s="11">
        <v>160</v>
      </c>
      <c r="D246" s="11">
        <v>120</v>
      </c>
      <c r="E246" s="11">
        <v>50</v>
      </c>
      <c r="H246" s="27">
        <f t="shared" si="20"/>
        <v>439823.99999999994</v>
      </c>
      <c r="I246" s="11">
        <f t="shared" si="21"/>
        <v>3.4526183999999991</v>
      </c>
      <c r="J246" s="56">
        <v>26</v>
      </c>
      <c r="K246" s="9">
        <f t="shared" si="22"/>
        <v>7.5305165494107333</v>
      </c>
      <c r="M246" s="10">
        <f t="shared" si="23"/>
        <v>11200</v>
      </c>
      <c r="N246" s="10">
        <f t="shared" si="24"/>
        <v>2800</v>
      </c>
      <c r="S246"/>
      <c r="T246"/>
      <c r="U246"/>
      <c r="V246"/>
      <c r="W246"/>
    </row>
    <row r="247" spans="1:23" s="10" customFormat="1">
      <c r="A247" s="63">
        <v>42947</v>
      </c>
      <c r="B247" s="10" t="s">
        <v>13</v>
      </c>
      <c r="C247" s="11">
        <v>160</v>
      </c>
      <c r="D247" s="11">
        <v>120</v>
      </c>
      <c r="E247" s="11">
        <v>70</v>
      </c>
      <c r="H247" s="27">
        <f t="shared" si="20"/>
        <v>615753.6</v>
      </c>
      <c r="I247" s="11">
        <f t="shared" si="21"/>
        <v>4.8336657599999997</v>
      </c>
      <c r="J247" s="56">
        <v>34</v>
      </c>
      <c r="K247" s="9">
        <f t="shared" si="22"/>
        <v>7.0339989747243097</v>
      </c>
      <c r="M247" s="10">
        <f t="shared" si="23"/>
        <v>11200</v>
      </c>
      <c r="N247" s="10">
        <f t="shared" si="24"/>
        <v>2800</v>
      </c>
    </row>
    <row r="248" spans="1:23" s="10" customFormat="1">
      <c r="A248" s="63">
        <v>42923</v>
      </c>
      <c r="B248" s="10" t="s">
        <v>166</v>
      </c>
      <c r="C248" s="11">
        <v>160</v>
      </c>
      <c r="D248" s="11">
        <v>120</v>
      </c>
      <c r="E248" s="11">
        <v>100</v>
      </c>
      <c r="H248" s="27">
        <f t="shared" si="20"/>
        <v>879647.99999999988</v>
      </c>
      <c r="I248" s="11">
        <f t="shared" si="21"/>
        <v>6.9052367999999982</v>
      </c>
      <c r="J248" s="56">
        <v>46</v>
      </c>
      <c r="K248" s="9">
        <f t="shared" si="22"/>
        <v>6.661610793709495</v>
      </c>
      <c r="M248" s="10">
        <f t="shared" si="23"/>
        <v>11200</v>
      </c>
      <c r="N248" s="10">
        <f t="shared" si="24"/>
        <v>2800</v>
      </c>
    </row>
    <row r="249" spans="1:23">
      <c r="A249" s="63">
        <v>42900</v>
      </c>
      <c r="B249" s="10" t="s">
        <v>13</v>
      </c>
      <c r="C249" s="11">
        <v>160</v>
      </c>
      <c r="D249" s="11">
        <v>120</v>
      </c>
      <c r="E249" s="11">
        <v>140</v>
      </c>
      <c r="F249" s="10"/>
      <c r="G249" s="10"/>
      <c r="H249" s="27">
        <f t="shared" si="20"/>
        <v>1231507.2</v>
      </c>
      <c r="I249" s="11">
        <f t="shared" si="21"/>
        <v>9.6673315199999994</v>
      </c>
      <c r="J249" s="56">
        <v>75</v>
      </c>
      <c r="K249" s="9">
        <f t="shared" si="22"/>
        <v>7.7580871044753419</v>
      </c>
      <c r="L249" s="10"/>
      <c r="M249" s="10">
        <f t="shared" si="23"/>
        <v>11200</v>
      </c>
      <c r="N249" s="10">
        <f t="shared" si="24"/>
        <v>2800</v>
      </c>
      <c r="O249" s="10"/>
      <c r="P249" s="10"/>
      <c r="Q249" s="10"/>
      <c r="R249" s="10"/>
    </row>
    <row r="250" spans="1:23">
      <c r="A250" s="63">
        <v>42759</v>
      </c>
      <c r="B250" s="10"/>
      <c r="C250" s="4">
        <v>160</v>
      </c>
      <c r="D250" s="4">
        <v>121</v>
      </c>
      <c r="E250" s="4">
        <v>40</v>
      </c>
      <c r="F250" s="13"/>
      <c r="G250" s="10"/>
      <c r="H250" s="27">
        <f t="shared" si="20"/>
        <v>344287.94400000002</v>
      </c>
      <c r="I250" s="11">
        <f t="shared" si="21"/>
        <v>2.7026603603999999</v>
      </c>
      <c r="J250" s="18">
        <v>21</v>
      </c>
      <c r="K250" s="9">
        <f t="shared" si="22"/>
        <v>7.7701217317931697</v>
      </c>
      <c r="L250" s="10"/>
      <c r="M250" s="10">
        <f t="shared" si="23"/>
        <v>10959</v>
      </c>
      <c r="N250" s="10">
        <f t="shared" si="24"/>
        <v>2739.75</v>
      </c>
      <c r="R250" s="10"/>
      <c r="S250" s="10"/>
      <c r="T250" s="10"/>
      <c r="U250" s="10"/>
      <c r="V250" s="10"/>
      <c r="W250" s="10"/>
    </row>
    <row r="251" spans="1:23">
      <c r="A251" s="63"/>
      <c r="C251" s="4">
        <v>165</v>
      </c>
      <c r="D251" s="4">
        <v>95</v>
      </c>
      <c r="E251" s="4">
        <v>115</v>
      </c>
      <c r="F251" s="6"/>
      <c r="H251" s="27">
        <f t="shared" si="20"/>
        <v>1643842.2</v>
      </c>
      <c r="I251" s="11">
        <f t="shared" si="21"/>
        <v>12.904161269999999</v>
      </c>
      <c r="J251" s="19">
        <v>85</v>
      </c>
      <c r="K251" s="9">
        <f t="shared" si="22"/>
        <v>6.5870224512468454</v>
      </c>
      <c r="L251" s="10"/>
      <c r="M251" s="10">
        <f t="shared" si="23"/>
        <v>18200</v>
      </c>
      <c r="N251" s="10">
        <f t="shared" si="24"/>
        <v>4550</v>
      </c>
      <c r="O251" s="10"/>
      <c r="R251" s="10"/>
    </row>
    <row r="252" spans="1:23">
      <c r="A252" s="63"/>
      <c r="C252" s="4">
        <v>165</v>
      </c>
      <c r="D252" s="4">
        <v>95</v>
      </c>
      <c r="E252" s="4">
        <v>65</v>
      </c>
      <c r="F252" s="6"/>
      <c r="H252" s="27">
        <f t="shared" si="20"/>
        <v>929128.20000000007</v>
      </c>
      <c r="I252" s="11">
        <f t="shared" si="21"/>
        <v>7.2936563699999999</v>
      </c>
      <c r="J252" s="19">
        <v>50</v>
      </c>
      <c r="K252" s="9">
        <f t="shared" si="22"/>
        <v>6.8552722343292958</v>
      </c>
      <c r="L252" s="10"/>
      <c r="M252" s="10">
        <f t="shared" si="23"/>
        <v>18200</v>
      </c>
      <c r="N252" s="10">
        <f t="shared" si="24"/>
        <v>4550</v>
      </c>
      <c r="O252" s="10"/>
      <c r="P252" s="10"/>
      <c r="R252" s="10"/>
    </row>
    <row r="253" spans="1:23">
      <c r="A253" s="63"/>
      <c r="C253" s="4">
        <v>168</v>
      </c>
      <c r="D253" s="4">
        <v>124</v>
      </c>
      <c r="E253" s="4">
        <v>45</v>
      </c>
      <c r="F253" s="6"/>
      <c r="H253" s="27">
        <f t="shared" si="20"/>
        <v>454086.86399999994</v>
      </c>
      <c r="I253" s="11">
        <f t="shared" si="21"/>
        <v>3.5645818823999993</v>
      </c>
      <c r="J253" s="18">
        <v>25</v>
      </c>
      <c r="K253" s="9">
        <f t="shared" si="22"/>
        <v>7.0134452860899739</v>
      </c>
      <c r="L253" s="10"/>
      <c r="M253" s="10">
        <f t="shared" si="23"/>
        <v>12848</v>
      </c>
      <c r="N253" s="10">
        <f t="shared" si="24"/>
        <v>3212</v>
      </c>
      <c r="Q253" s="10"/>
      <c r="R253" s="10"/>
    </row>
    <row r="254" spans="1:23" s="10" customFormat="1">
      <c r="A254" s="63">
        <v>42966</v>
      </c>
      <c r="B254" s="10" t="s">
        <v>13</v>
      </c>
      <c r="C254" s="4">
        <v>168</v>
      </c>
      <c r="D254" s="4">
        <v>154</v>
      </c>
      <c r="E254" s="4">
        <v>38</v>
      </c>
      <c r="F254" s="13"/>
      <c r="H254" s="27">
        <f t="shared" si="20"/>
        <v>134542.16159999999</v>
      </c>
      <c r="I254" s="11">
        <f t="shared" si="21"/>
        <v>1.0561559685599999</v>
      </c>
      <c r="J254" s="18">
        <v>8.1999999999999993</v>
      </c>
      <c r="K254" s="9">
        <f t="shared" si="22"/>
        <v>7.7640047910538881</v>
      </c>
      <c r="M254" s="10">
        <f t="shared" si="23"/>
        <v>4508</v>
      </c>
      <c r="N254" s="10">
        <f t="shared" si="24"/>
        <v>1127</v>
      </c>
    </row>
    <row r="255" spans="1:23">
      <c r="A255" s="63">
        <v>42850</v>
      </c>
      <c r="B255" s="10" t="s">
        <v>13</v>
      </c>
      <c r="C255" s="1">
        <v>168</v>
      </c>
      <c r="D255" s="1">
        <v>154</v>
      </c>
      <c r="E255" s="1">
        <v>38.1</v>
      </c>
      <c r="H255" s="27">
        <f t="shared" si="20"/>
        <v>134896.21992</v>
      </c>
      <c r="I255" s="11">
        <f t="shared" si="21"/>
        <v>1.0589353263720001</v>
      </c>
      <c r="J255" s="56">
        <v>8</v>
      </c>
      <c r="K255" s="9">
        <f t="shared" si="22"/>
        <v>7.5547578787541836</v>
      </c>
      <c r="L255" s="10"/>
      <c r="M255" s="10">
        <f t="shared" si="23"/>
        <v>4508</v>
      </c>
      <c r="N255" s="10">
        <f t="shared" si="24"/>
        <v>1127</v>
      </c>
      <c r="Q255" s="10"/>
      <c r="R255" s="10"/>
    </row>
    <row r="256" spans="1:23">
      <c r="A256" s="63"/>
      <c r="B256" s="10" t="s">
        <v>13</v>
      </c>
      <c r="C256" s="11">
        <v>168</v>
      </c>
      <c r="D256" s="11">
        <v>154</v>
      </c>
      <c r="E256" s="1">
        <v>914.4</v>
      </c>
      <c r="H256" s="27">
        <f t="shared" si="20"/>
        <v>3237509.2780800001</v>
      </c>
      <c r="I256" s="11">
        <f t="shared" si="21"/>
        <v>25.414447832927998</v>
      </c>
      <c r="J256" s="56">
        <v>120</v>
      </c>
      <c r="K256" s="9">
        <f t="shared" si="22"/>
        <v>4.7217236742213649</v>
      </c>
      <c r="L256" s="10"/>
      <c r="M256" s="10">
        <f t="shared" si="23"/>
        <v>4508</v>
      </c>
      <c r="N256" s="10">
        <f t="shared" si="24"/>
        <v>1127</v>
      </c>
      <c r="O256" s="10"/>
      <c r="Q256" s="10"/>
    </row>
    <row r="257" spans="1:23">
      <c r="A257" s="63">
        <v>42844</v>
      </c>
      <c r="B257" s="10" t="s">
        <v>36</v>
      </c>
      <c r="C257" s="1">
        <v>168</v>
      </c>
      <c r="D257" s="1">
        <v>140</v>
      </c>
      <c r="E257" s="1">
        <v>2800</v>
      </c>
      <c r="H257" s="27">
        <f t="shared" si="20"/>
        <v>18965210.879999999</v>
      </c>
      <c r="I257" s="11">
        <f t="shared" si="21"/>
        <v>148.87690540799997</v>
      </c>
      <c r="J257" s="56">
        <v>1080</v>
      </c>
      <c r="K257" s="9">
        <f t="shared" si="22"/>
        <v>7.2543152145743468</v>
      </c>
      <c r="L257" s="10"/>
      <c r="M257" s="10">
        <f t="shared" si="23"/>
        <v>8624</v>
      </c>
      <c r="N257" s="10">
        <f t="shared" si="24"/>
        <v>2156</v>
      </c>
      <c r="P257" s="10"/>
    </row>
    <row r="258" spans="1:23" s="10" customFormat="1">
      <c r="A258" s="63">
        <v>42930</v>
      </c>
      <c r="B258" s="10" t="s">
        <v>166</v>
      </c>
      <c r="C258" s="11">
        <v>168</v>
      </c>
      <c r="D258" s="11">
        <v>152.4</v>
      </c>
      <c r="E258" s="11">
        <v>178</v>
      </c>
      <c r="H258" s="27">
        <f t="shared" si="20"/>
        <v>698759.94988799968</v>
      </c>
      <c r="I258" s="11">
        <f t="shared" si="21"/>
        <v>5.4852656066207972</v>
      </c>
      <c r="J258" s="56">
        <v>27</v>
      </c>
      <c r="K258" s="9">
        <f t="shared" si="22"/>
        <v>4.9222775953475431</v>
      </c>
      <c r="M258" s="10">
        <f t="shared" si="23"/>
        <v>4998.239999999998</v>
      </c>
      <c r="N258" s="10">
        <f t="shared" si="24"/>
        <v>1249.5599999999995</v>
      </c>
    </row>
    <row r="259" spans="1:23">
      <c r="A259" s="63">
        <v>42825</v>
      </c>
      <c r="B259" s="10" t="s">
        <v>13</v>
      </c>
      <c r="C259" s="11">
        <v>168.2</v>
      </c>
      <c r="D259" s="11">
        <v>152.4</v>
      </c>
      <c r="E259" s="11">
        <v>254</v>
      </c>
      <c r="F259" s="10"/>
      <c r="G259" s="10"/>
      <c r="H259" s="27">
        <f t="shared" si="20"/>
        <v>1010520.7099679993</v>
      </c>
      <c r="I259" s="11">
        <f t="shared" si="21"/>
        <v>7.9325875732487932</v>
      </c>
      <c r="J259" s="56">
        <v>54</v>
      </c>
      <c r="K259" s="9">
        <f t="shared" si="22"/>
        <v>6.8073626041148501</v>
      </c>
      <c r="L259" s="10"/>
      <c r="M259" s="10">
        <f t="shared" si="23"/>
        <v>5065.4799999999959</v>
      </c>
      <c r="N259" s="10">
        <f t="shared" si="24"/>
        <v>1266.369999999999</v>
      </c>
      <c r="P259" s="10"/>
      <c r="Q259" s="10"/>
      <c r="R259" s="10"/>
    </row>
    <row r="260" spans="1:23">
      <c r="A260" s="63"/>
      <c r="B260" s="10"/>
      <c r="C260" s="11">
        <v>168.2</v>
      </c>
      <c r="D260" s="11">
        <v>152.4</v>
      </c>
      <c r="E260" s="11">
        <v>38.1</v>
      </c>
      <c r="F260" s="10"/>
      <c r="G260" s="10"/>
      <c r="H260" s="27">
        <f t="shared" si="20"/>
        <v>151578.1064951999</v>
      </c>
      <c r="I260" s="11">
        <f t="shared" si="21"/>
        <v>1.189888135987319</v>
      </c>
      <c r="J260" s="56">
        <v>12</v>
      </c>
      <c r="K260" s="9">
        <f t="shared" si="22"/>
        <v>10.084981635725702</v>
      </c>
      <c r="L260" s="10"/>
      <c r="M260" s="10">
        <f t="shared" si="23"/>
        <v>5065.4799999999959</v>
      </c>
      <c r="N260" s="10">
        <f t="shared" si="24"/>
        <v>1266.369999999999</v>
      </c>
      <c r="P260" s="10"/>
      <c r="Q260" s="10"/>
    </row>
    <row r="261" spans="1:23" s="10" customFormat="1">
      <c r="A261" s="63">
        <v>42844</v>
      </c>
      <c r="B261" s="10" t="s">
        <v>36</v>
      </c>
      <c r="C261" s="4">
        <v>168.27499999999998</v>
      </c>
      <c r="D261" s="4">
        <v>153.98749999999998</v>
      </c>
      <c r="E261" s="4">
        <v>1524</v>
      </c>
      <c r="F261" s="6"/>
      <c r="G261"/>
      <c r="H261" s="27">
        <f t="shared" si="20"/>
        <v>5511145.5280901212</v>
      </c>
      <c r="I261" s="11">
        <f t="shared" si="21"/>
        <v>43.262492395507451</v>
      </c>
      <c r="J261" s="19">
        <v>175.5</v>
      </c>
      <c r="K261" s="9">
        <f t="shared" si="22"/>
        <v>4.0566317445507281</v>
      </c>
      <c r="M261" s="10">
        <f t="shared" si="23"/>
        <v>4604.3254687499975</v>
      </c>
      <c r="N261" s="10">
        <f t="shared" si="24"/>
        <v>1151.0813671874994</v>
      </c>
      <c r="P261"/>
      <c r="R261"/>
      <c r="S261"/>
      <c r="T261"/>
      <c r="U261"/>
      <c r="V261"/>
      <c r="W261"/>
    </row>
    <row r="262" spans="1:23" s="10" customFormat="1">
      <c r="A262" s="63"/>
      <c r="C262" s="4">
        <v>168.28</v>
      </c>
      <c r="D262" s="4">
        <v>152.4</v>
      </c>
      <c r="E262" s="4">
        <v>152.4</v>
      </c>
      <c r="F262" s="13"/>
      <c r="H262" s="27">
        <f t="shared" si="20"/>
        <v>609534.42279206379</v>
      </c>
      <c r="I262" s="11">
        <f t="shared" si="21"/>
        <v>4.7848452189177006</v>
      </c>
      <c r="J262" s="19">
        <v>21</v>
      </c>
      <c r="K262" s="9">
        <f t="shared" si="22"/>
        <v>4.3888567005204102</v>
      </c>
      <c r="M262" s="10">
        <f t="shared" si="23"/>
        <v>5092.3983999999982</v>
      </c>
      <c r="N262" s="10">
        <f t="shared" si="24"/>
        <v>1273.0995999999996</v>
      </c>
      <c r="S262"/>
      <c r="T262"/>
      <c r="U262"/>
      <c r="V262"/>
      <c r="W262"/>
    </row>
    <row r="263" spans="1:23">
      <c r="A263" s="63">
        <v>42853</v>
      </c>
      <c r="B263" s="10" t="s">
        <v>13</v>
      </c>
      <c r="C263" s="4">
        <v>168.3</v>
      </c>
      <c r="D263" s="4">
        <v>146</v>
      </c>
      <c r="E263" s="4">
        <v>38</v>
      </c>
      <c r="F263" s="13"/>
      <c r="G263" s="10"/>
      <c r="H263" s="27">
        <f t="shared" si="20"/>
        <v>209181.72382800007</v>
      </c>
      <c r="I263" s="11">
        <f t="shared" si="21"/>
        <v>1.6420765320498005</v>
      </c>
      <c r="J263" s="19">
        <v>12</v>
      </c>
      <c r="K263" s="9">
        <f t="shared" si="22"/>
        <v>7.3078201690273392</v>
      </c>
      <c r="L263" s="10"/>
      <c r="M263" s="10">
        <f t="shared" si="23"/>
        <v>7008.8900000000031</v>
      </c>
      <c r="N263" s="10">
        <f t="shared" si="24"/>
        <v>1752.2225000000008</v>
      </c>
      <c r="O263" s="10"/>
      <c r="P263" s="10"/>
      <c r="Q263" s="10"/>
      <c r="R263" s="10"/>
      <c r="S263" s="10"/>
      <c r="T263" s="10"/>
      <c r="U263" s="10"/>
      <c r="V263" s="10"/>
      <c r="W263" s="10"/>
    </row>
    <row r="264" spans="1:23" s="10" customFormat="1">
      <c r="A264" s="63">
        <v>42844</v>
      </c>
      <c r="B264" s="10" t="s">
        <v>36</v>
      </c>
      <c r="C264" s="4">
        <v>168.3</v>
      </c>
      <c r="D264" s="4">
        <v>152.4</v>
      </c>
      <c r="E264" s="4">
        <v>38.1</v>
      </c>
      <c r="F264" s="13"/>
      <c r="H264" s="27">
        <f t="shared" si="20"/>
        <v>152585.04034620005</v>
      </c>
      <c r="I264" s="11">
        <f t="shared" si="21"/>
        <v>1.1977925667176703</v>
      </c>
      <c r="J264" s="19">
        <v>8.8000000000000007</v>
      </c>
      <c r="K264" s="9">
        <f t="shared" si="22"/>
        <v>7.3468480641141216</v>
      </c>
      <c r="M264" s="10">
        <f t="shared" si="23"/>
        <v>5099.130000000001</v>
      </c>
      <c r="N264" s="10">
        <f t="shared" si="24"/>
        <v>1274.7825000000003</v>
      </c>
    </row>
    <row r="265" spans="1:23">
      <c r="A265" s="63"/>
      <c r="B265" s="10"/>
      <c r="C265" s="4">
        <v>168.3</v>
      </c>
      <c r="D265" s="4">
        <v>154</v>
      </c>
      <c r="E265" s="4">
        <v>38.1</v>
      </c>
      <c r="F265" s="13"/>
      <c r="G265" s="10"/>
      <c r="H265" s="27">
        <f t="shared" si="20"/>
        <v>137915.2260486001</v>
      </c>
      <c r="I265" s="11">
        <f t="shared" si="21"/>
        <v>1.0826345244815108</v>
      </c>
      <c r="J265" s="19">
        <v>10.5</v>
      </c>
      <c r="K265" s="9">
        <f t="shared" si="22"/>
        <v>9.6985637928262083</v>
      </c>
      <c r="L265" s="10"/>
      <c r="M265" s="10">
        <f t="shared" si="23"/>
        <v>4608.8900000000031</v>
      </c>
      <c r="N265" s="10">
        <f t="shared" si="24"/>
        <v>1152.2225000000008</v>
      </c>
      <c r="P265" s="10"/>
      <c r="Q265" s="10"/>
      <c r="R265" s="10"/>
    </row>
    <row r="266" spans="1:23">
      <c r="A266" s="63">
        <v>42791</v>
      </c>
      <c r="B266" s="10"/>
      <c r="C266" s="4">
        <v>168.3</v>
      </c>
      <c r="D266" s="4">
        <v>154.19999999999999</v>
      </c>
      <c r="E266" s="4">
        <v>38</v>
      </c>
      <c r="F266" s="13"/>
      <c r="G266" s="10"/>
      <c r="H266" s="27">
        <f t="shared" si="20"/>
        <v>135713.5857000002</v>
      </c>
      <c r="I266" s="11">
        <f t="shared" si="21"/>
        <v>1.0653516477450016</v>
      </c>
      <c r="J266" s="19">
        <v>8.6</v>
      </c>
      <c r="K266" s="9">
        <f t="shared" si="22"/>
        <v>8.0724519628832088</v>
      </c>
      <c r="L266" s="10"/>
      <c r="M266" s="10">
        <f t="shared" si="23"/>
        <v>4547.2500000000073</v>
      </c>
      <c r="N266" s="10">
        <f t="shared" si="24"/>
        <v>1136.8125000000018</v>
      </c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1:23" s="10" customFormat="1">
      <c r="A267" s="63">
        <v>42791</v>
      </c>
      <c r="C267" s="4">
        <v>168.3</v>
      </c>
      <c r="D267" s="4">
        <v>154.19999999999999</v>
      </c>
      <c r="E267" s="4">
        <v>610</v>
      </c>
      <c r="F267" s="13"/>
      <c r="H267" s="27">
        <f t="shared" si="20"/>
        <v>2178560.1915000034</v>
      </c>
      <c r="I267" s="11">
        <f t="shared" si="21"/>
        <v>17.101697503275027</v>
      </c>
      <c r="J267" s="19">
        <v>73.2</v>
      </c>
      <c r="K267" s="9">
        <f t="shared" si="22"/>
        <v>4.2802768547380738</v>
      </c>
      <c r="M267" s="10">
        <f t="shared" si="23"/>
        <v>4547.2500000000073</v>
      </c>
      <c r="N267" s="10">
        <f t="shared" si="24"/>
        <v>1136.8125000000018</v>
      </c>
      <c r="Q267"/>
      <c r="R267"/>
      <c r="S267"/>
      <c r="T267"/>
      <c r="U267"/>
      <c r="V267"/>
      <c r="W267"/>
    </row>
    <row r="268" spans="1:23" s="10" customFormat="1">
      <c r="A268" s="63">
        <v>42959</v>
      </c>
      <c r="B268" s="10" t="s">
        <v>36</v>
      </c>
      <c r="C268" s="4">
        <v>177.8</v>
      </c>
      <c r="D268" s="4">
        <v>118</v>
      </c>
      <c r="E268" s="4">
        <v>38</v>
      </c>
      <c r="F268" s="13"/>
      <c r="H268" s="27">
        <f t="shared" si="20"/>
        <v>527926.96756800008</v>
      </c>
      <c r="I268" s="11">
        <f t="shared" si="21"/>
        <v>4.1442266954088005</v>
      </c>
      <c r="J268" s="19">
        <v>33</v>
      </c>
      <c r="K268" s="9">
        <f t="shared" si="22"/>
        <v>7.9628848577610851</v>
      </c>
      <c r="M268" s="10">
        <f t="shared" si="23"/>
        <v>17688.840000000004</v>
      </c>
      <c r="N268" s="10">
        <f t="shared" si="24"/>
        <v>4422.2100000000009</v>
      </c>
    </row>
    <row r="269" spans="1:23">
      <c r="A269" s="63">
        <v>42888</v>
      </c>
      <c r="B269" s="10" t="s">
        <v>13</v>
      </c>
      <c r="C269" s="4">
        <v>177.8</v>
      </c>
      <c r="D269" s="4">
        <v>152.4</v>
      </c>
      <c r="E269" s="4">
        <v>305</v>
      </c>
      <c r="F269" s="13"/>
      <c r="G269" s="10"/>
      <c r="H269" s="27">
        <f t="shared" si="20"/>
        <v>2009099.8527600004</v>
      </c>
      <c r="I269" s="11">
        <f t="shared" si="21"/>
        <v>15.771433844166001</v>
      </c>
      <c r="J269" s="19">
        <v>103</v>
      </c>
      <c r="K269" s="9">
        <f t="shared" si="22"/>
        <v>6.5307949180600753</v>
      </c>
      <c r="L269" s="10"/>
      <c r="M269" s="10">
        <f t="shared" si="23"/>
        <v>8387.0800000000017</v>
      </c>
      <c r="N269" s="10">
        <f t="shared" si="24"/>
        <v>2096.7700000000004</v>
      </c>
      <c r="O269" s="10"/>
      <c r="P269" s="10"/>
      <c r="Q269" s="10"/>
    </row>
    <row r="270" spans="1:23" s="10" customFormat="1">
      <c r="A270" s="63">
        <v>42726</v>
      </c>
      <c r="C270" s="4">
        <v>177.8</v>
      </c>
      <c r="D270" s="4">
        <v>152.4</v>
      </c>
      <c r="E270" s="4">
        <v>356</v>
      </c>
      <c r="F270" s="13"/>
      <c r="H270" s="27">
        <f t="shared" si="20"/>
        <v>2345047.6969920006</v>
      </c>
      <c r="I270" s="11">
        <f t="shared" si="21"/>
        <v>18.408624421387202</v>
      </c>
      <c r="J270" s="19">
        <v>118</v>
      </c>
      <c r="K270" s="9">
        <f t="shared" si="22"/>
        <v>6.4100389740640917</v>
      </c>
      <c r="M270" s="10">
        <f t="shared" si="23"/>
        <v>8387.0800000000017</v>
      </c>
      <c r="N270" s="10">
        <f t="shared" si="24"/>
        <v>2096.7700000000004</v>
      </c>
      <c r="Q270"/>
      <c r="R270"/>
    </row>
    <row r="271" spans="1:23">
      <c r="A271" s="63">
        <v>42853</v>
      </c>
      <c r="B271" s="10" t="s">
        <v>13</v>
      </c>
      <c r="C271" s="4">
        <v>177.8</v>
      </c>
      <c r="D271" s="4">
        <v>158</v>
      </c>
      <c r="E271" s="4">
        <v>533</v>
      </c>
      <c r="F271" s="13"/>
      <c r="G271" s="10"/>
      <c r="H271" s="27">
        <f t="shared" si="20"/>
        <v>2783325.4328880017</v>
      </c>
      <c r="I271" s="11">
        <f t="shared" si="21"/>
        <v>21.849104648170812</v>
      </c>
      <c r="J271" s="19">
        <v>133.5</v>
      </c>
      <c r="K271" s="9">
        <f t="shared" si="22"/>
        <v>6.1100901913239953</v>
      </c>
      <c r="L271" s="10"/>
      <c r="M271" s="10">
        <f t="shared" si="23"/>
        <v>6648.8400000000038</v>
      </c>
      <c r="N271" s="10">
        <f t="shared" si="24"/>
        <v>1662.2100000000009</v>
      </c>
      <c r="O271" s="10"/>
      <c r="P271" s="10"/>
      <c r="Q271" s="10"/>
      <c r="R271" s="10"/>
    </row>
    <row r="272" spans="1:23">
      <c r="A272" s="63">
        <v>42726</v>
      </c>
      <c r="C272" s="4">
        <v>180</v>
      </c>
      <c r="D272" s="4">
        <v>0</v>
      </c>
      <c r="E272" s="4">
        <v>105</v>
      </c>
      <c r="F272" s="6"/>
      <c r="H272" s="27">
        <f t="shared" si="20"/>
        <v>2671930.7999999998</v>
      </c>
      <c r="I272" s="11">
        <f t="shared" si="21"/>
        <v>20.974656779999997</v>
      </c>
      <c r="K272" s="9">
        <f t="shared" si="22"/>
        <v>0</v>
      </c>
      <c r="L272" s="10"/>
      <c r="M272" s="10">
        <f t="shared" si="23"/>
        <v>32400</v>
      </c>
      <c r="N272" s="10">
        <f t="shared" si="24"/>
        <v>8100</v>
      </c>
      <c r="O272" s="10"/>
      <c r="P272" s="10"/>
      <c r="S272" s="10"/>
      <c r="T272" s="10"/>
      <c r="U272" s="10"/>
      <c r="V272" s="10"/>
      <c r="W272" s="10"/>
    </row>
    <row r="273" spans="1:23">
      <c r="A273" s="63"/>
      <c r="C273" s="4">
        <v>182.5</v>
      </c>
      <c r="D273" s="4">
        <v>168.3</v>
      </c>
      <c r="E273" s="4">
        <v>63.5</v>
      </c>
      <c r="F273" s="6"/>
      <c r="H273" s="27">
        <f t="shared" si="20"/>
        <v>248434.86914399985</v>
      </c>
      <c r="I273" s="11">
        <f t="shared" si="21"/>
        <v>1.9502137227803986</v>
      </c>
      <c r="J273" s="18">
        <v>11.5</v>
      </c>
      <c r="K273" s="9">
        <f t="shared" si="22"/>
        <v>5.8967896008877299</v>
      </c>
      <c r="L273" s="10"/>
      <c r="M273" s="10">
        <f t="shared" si="23"/>
        <v>4981.3599999999969</v>
      </c>
      <c r="N273" s="10">
        <f t="shared" si="24"/>
        <v>1245.3399999999992</v>
      </c>
      <c r="O273" s="10"/>
      <c r="R273" s="10"/>
    </row>
    <row r="274" spans="1:23" s="10" customFormat="1">
      <c r="A274" s="63"/>
      <c r="C274" s="4">
        <v>185</v>
      </c>
      <c r="D274" s="4">
        <v>165</v>
      </c>
      <c r="E274" s="4">
        <v>25.4</v>
      </c>
      <c r="F274" s="13"/>
      <c r="H274" s="27">
        <f t="shared" si="20"/>
        <v>139644.12</v>
      </c>
      <c r="I274" s="11">
        <f t="shared" si="21"/>
        <v>1.0962063419999999</v>
      </c>
      <c r="J274" s="18">
        <v>14.8</v>
      </c>
      <c r="K274" s="9">
        <f t="shared" si="22"/>
        <v>13.501107805121604</v>
      </c>
      <c r="M274" s="10">
        <f t="shared" si="23"/>
        <v>7000</v>
      </c>
      <c r="N274" s="10">
        <f t="shared" si="24"/>
        <v>1750</v>
      </c>
      <c r="P274"/>
      <c r="R274"/>
      <c r="S274"/>
      <c r="T274"/>
      <c r="U274"/>
      <c r="V274"/>
      <c r="W274"/>
    </row>
    <row r="275" spans="1:23">
      <c r="A275" s="63">
        <v>42905</v>
      </c>
      <c r="B275" s="10" t="s">
        <v>13</v>
      </c>
      <c r="C275" s="4">
        <v>203</v>
      </c>
      <c r="D275" s="4">
        <v>71</v>
      </c>
      <c r="E275" s="4">
        <v>101.6</v>
      </c>
      <c r="F275" s="13"/>
      <c r="G275" s="10"/>
      <c r="H275" s="27">
        <f t="shared" si="20"/>
        <v>2886084.8755199998</v>
      </c>
      <c r="I275" s="11">
        <f t="shared" si="21"/>
        <v>22.655766272831997</v>
      </c>
      <c r="J275" s="18">
        <v>160.5</v>
      </c>
      <c r="K275" s="9">
        <f t="shared" si="22"/>
        <v>7.0842891856836463</v>
      </c>
      <c r="L275" s="10"/>
      <c r="M275" s="10">
        <f t="shared" si="23"/>
        <v>36168</v>
      </c>
      <c r="N275" s="10">
        <f t="shared" si="24"/>
        <v>9042</v>
      </c>
      <c r="O275" s="10"/>
      <c r="P275" s="10"/>
      <c r="Q275" s="10"/>
      <c r="R275" s="10"/>
    </row>
    <row r="276" spans="1:23">
      <c r="A276" s="63">
        <v>42726</v>
      </c>
      <c r="B276" s="10"/>
      <c r="C276" s="4">
        <v>203</v>
      </c>
      <c r="D276" s="4">
        <v>130.17500000000001</v>
      </c>
      <c r="E276" s="4">
        <v>40</v>
      </c>
      <c r="F276" s="13"/>
      <c r="G276" s="10"/>
      <c r="H276" s="27">
        <f t="shared" si="20"/>
        <v>762261.15388499992</v>
      </c>
      <c r="I276" s="11">
        <f t="shared" si="21"/>
        <v>5.9837500579972485</v>
      </c>
      <c r="J276" s="18">
        <v>50</v>
      </c>
      <c r="K276" s="9">
        <f t="shared" si="22"/>
        <v>8.3559639883646675</v>
      </c>
      <c r="L276" s="10"/>
      <c r="M276" s="10">
        <f t="shared" si="23"/>
        <v>24263.469374999997</v>
      </c>
      <c r="N276" s="10">
        <f t="shared" si="24"/>
        <v>6065.8673437499992</v>
      </c>
      <c r="O276" s="10"/>
      <c r="Q276" s="10"/>
      <c r="S276" s="10"/>
      <c r="T276" s="10"/>
      <c r="U276" s="10"/>
      <c r="V276" s="10"/>
      <c r="W276" s="10"/>
    </row>
    <row r="277" spans="1:23">
      <c r="A277" s="63"/>
      <c r="C277" s="4">
        <v>203</v>
      </c>
      <c r="D277" s="4">
        <v>183</v>
      </c>
      <c r="E277" s="4">
        <v>508</v>
      </c>
      <c r="F277" s="6"/>
      <c r="H277" s="27">
        <f t="shared" si="20"/>
        <v>3080150.304</v>
      </c>
      <c r="I277" s="11">
        <f t="shared" si="21"/>
        <v>24.179179886399996</v>
      </c>
      <c r="J277" s="18">
        <v>171</v>
      </c>
      <c r="K277" s="9">
        <f t="shared" si="22"/>
        <v>7.072200165737712</v>
      </c>
      <c r="L277" s="10"/>
      <c r="M277" s="10">
        <f t="shared" si="23"/>
        <v>7720</v>
      </c>
      <c r="N277" s="10">
        <f t="shared" si="24"/>
        <v>1930</v>
      </c>
      <c r="Q277" s="10"/>
    </row>
    <row r="278" spans="1:23" s="10" customFormat="1">
      <c r="A278" s="63">
        <v>42923</v>
      </c>
      <c r="B278" s="10" t="s">
        <v>166</v>
      </c>
      <c r="C278" s="4">
        <v>203</v>
      </c>
      <c r="D278" s="4">
        <v>152</v>
      </c>
      <c r="E278" s="4">
        <v>178</v>
      </c>
      <c r="F278" s="13"/>
      <c r="H278" s="27">
        <f t="shared" si="20"/>
        <v>2531100.7259999998</v>
      </c>
      <c r="I278" s="11">
        <f t="shared" si="21"/>
        <v>19.869140699099997</v>
      </c>
      <c r="J278" s="18">
        <v>141</v>
      </c>
      <c r="K278" s="9">
        <f t="shared" si="22"/>
        <v>7.0964317045873457</v>
      </c>
      <c r="M278" s="10">
        <f t="shared" si="23"/>
        <v>18105</v>
      </c>
      <c r="N278" s="10">
        <f t="shared" si="24"/>
        <v>4526.25</v>
      </c>
    </row>
    <row r="279" spans="1:23">
      <c r="A279" s="63">
        <v>42900</v>
      </c>
      <c r="B279" s="10" t="s">
        <v>13</v>
      </c>
      <c r="C279" s="4">
        <v>203</v>
      </c>
      <c r="D279" s="4">
        <v>152</v>
      </c>
      <c r="E279" s="4">
        <v>100</v>
      </c>
      <c r="F279" s="13"/>
      <c r="G279" s="10"/>
      <c r="H279" s="27">
        <f t="shared" si="20"/>
        <v>1421966.7</v>
      </c>
      <c r="I279" s="11">
        <f t="shared" si="21"/>
        <v>11.162438594999999</v>
      </c>
      <c r="J279" s="18">
        <v>84.6</v>
      </c>
      <c r="K279" s="9">
        <f t="shared" si="22"/>
        <v>7.5789890604992838</v>
      </c>
      <c r="L279" s="10"/>
      <c r="M279" s="10">
        <f t="shared" si="23"/>
        <v>18105</v>
      </c>
      <c r="N279" s="10">
        <f t="shared" si="24"/>
        <v>4526.25</v>
      </c>
      <c r="O279" s="10"/>
      <c r="P279" s="10"/>
      <c r="Q279" s="10"/>
    </row>
    <row r="280" spans="1:23" s="10" customFormat="1">
      <c r="A280" s="63">
        <v>42959</v>
      </c>
      <c r="B280" s="10" t="s">
        <v>13</v>
      </c>
      <c r="C280" s="4">
        <v>203</v>
      </c>
      <c r="D280" s="4">
        <v>183</v>
      </c>
      <c r="E280" s="4">
        <v>100</v>
      </c>
      <c r="F280" s="13"/>
      <c r="H280" s="27">
        <f t="shared" si="20"/>
        <v>606328.79999999993</v>
      </c>
      <c r="I280" s="11">
        <f t="shared" si="21"/>
        <v>4.7596810799999991</v>
      </c>
      <c r="J280" s="18">
        <v>40</v>
      </c>
      <c r="K280" s="9">
        <f t="shared" si="22"/>
        <v>8.4039244074731165</v>
      </c>
      <c r="M280" s="10">
        <f t="shared" si="23"/>
        <v>7720</v>
      </c>
      <c r="N280" s="10">
        <f t="shared" si="24"/>
        <v>1930</v>
      </c>
    </row>
    <row r="281" spans="1:23" s="10" customFormat="1">
      <c r="A281" s="63">
        <v>42923</v>
      </c>
      <c r="B281" s="10" t="s">
        <v>166</v>
      </c>
      <c r="C281" s="4">
        <v>203.2</v>
      </c>
      <c r="D281" s="4">
        <v>127</v>
      </c>
      <c r="E281" s="4">
        <v>40</v>
      </c>
      <c r="F281" s="13"/>
      <c r="H281" s="27">
        <f t="shared" si="20"/>
        <v>790465.51583999989</v>
      </c>
      <c r="I281" s="11">
        <f t="shared" si="21"/>
        <v>6.2051542993439988</v>
      </c>
      <c r="J281" s="18">
        <v>51.5</v>
      </c>
      <c r="K281" s="9">
        <f t="shared" si="22"/>
        <v>8.2995518750346822</v>
      </c>
      <c r="M281" s="10">
        <f t="shared" si="23"/>
        <v>25161.239999999998</v>
      </c>
      <c r="N281" s="10">
        <f t="shared" si="24"/>
        <v>6290.3099999999995</v>
      </c>
    </row>
    <row r="282" spans="1:23" s="10" customFormat="1">
      <c r="A282" s="63">
        <v>42880</v>
      </c>
      <c r="B282" s="10" t="s">
        <v>13</v>
      </c>
      <c r="C282" s="4">
        <v>203.2</v>
      </c>
      <c r="D282" s="4">
        <v>170</v>
      </c>
      <c r="E282" s="4">
        <v>76.2</v>
      </c>
      <c r="F282" s="13"/>
      <c r="H282" s="27">
        <f t="shared" si="20"/>
        <v>741524.64059519989</v>
      </c>
      <c r="I282" s="11">
        <f t="shared" si="21"/>
        <v>5.8209684286723187</v>
      </c>
      <c r="J282" s="18">
        <v>47</v>
      </c>
      <c r="K282" s="9">
        <f t="shared" si="22"/>
        <v>8.0742578448789217</v>
      </c>
      <c r="M282" s="10">
        <f t="shared" si="23"/>
        <v>12390.239999999998</v>
      </c>
      <c r="N282" s="10">
        <f t="shared" si="24"/>
        <v>3097.5599999999995</v>
      </c>
      <c r="R282"/>
      <c r="S282"/>
      <c r="T282"/>
      <c r="U282"/>
      <c r="V282"/>
      <c r="W282"/>
    </row>
    <row r="283" spans="1:23">
      <c r="A283" s="63">
        <v>42871</v>
      </c>
      <c r="B283" s="10" t="s">
        <v>13</v>
      </c>
      <c r="C283" s="1">
        <v>203.2</v>
      </c>
      <c r="D283" s="1">
        <v>183</v>
      </c>
      <c r="E283" s="1">
        <v>100</v>
      </c>
      <c r="H283" s="27">
        <f t="shared" si="20"/>
        <v>612709.38959999976</v>
      </c>
      <c r="I283" s="11">
        <f t="shared" si="21"/>
        <v>4.8097687083599974</v>
      </c>
      <c r="J283" s="56">
        <v>29.5</v>
      </c>
      <c r="K283" s="9">
        <f t="shared" si="22"/>
        <v>6.1333510587993976</v>
      </c>
      <c r="L283" s="10"/>
      <c r="M283" s="10">
        <f t="shared" si="23"/>
        <v>7801.239999999998</v>
      </c>
      <c r="N283" s="10">
        <f t="shared" si="24"/>
        <v>1950.3099999999995</v>
      </c>
      <c r="P283" s="10"/>
    </row>
    <row r="284" spans="1:23" s="10" customFormat="1">
      <c r="A284" s="63">
        <v>42959</v>
      </c>
      <c r="B284" s="10" t="s">
        <v>36</v>
      </c>
      <c r="C284" s="11">
        <v>203.2</v>
      </c>
      <c r="D284" s="11">
        <v>152.4</v>
      </c>
      <c r="E284" s="11">
        <v>25.4</v>
      </c>
      <c r="H284" s="27">
        <f t="shared" si="20"/>
        <v>360371.20183679991</v>
      </c>
      <c r="I284" s="11">
        <f t="shared" si="21"/>
        <v>2.8289139344188792</v>
      </c>
      <c r="J284" s="56">
        <v>24.5</v>
      </c>
      <c r="K284" s="9">
        <f t="shared" si="22"/>
        <v>8.6605674714642156</v>
      </c>
      <c r="M284" s="10">
        <f t="shared" si="23"/>
        <v>18064.479999999996</v>
      </c>
      <c r="N284" s="10">
        <f t="shared" si="24"/>
        <v>4516.119999999999</v>
      </c>
    </row>
    <row r="285" spans="1:23">
      <c r="A285" s="63">
        <v>42867</v>
      </c>
      <c r="B285" s="10" t="s">
        <v>13</v>
      </c>
      <c r="C285" s="1">
        <v>203.2</v>
      </c>
      <c r="D285" s="1">
        <v>152.4</v>
      </c>
      <c r="E285" s="1">
        <v>25.4</v>
      </c>
      <c r="H285" s="27">
        <f t="shared" si="20"/>
        <v>360371.20183679991</v>
      </c>
      <c r="I285" s="11">
        <f t="shared" si="21"/>
        <v>2.8289139344188792</v>
      </c>
      <c r="J285" s="56">
        <v>28.5</v>
      </c>
      <c r="K285" s="9">
        <f t="shared" si="22"/>
        <v>10.074537670886945</v>
      </c>
      <c r="L285" s="10"/>
      <c r="M285" s="10">
        <f t="shared" si="23"/>
        <v>18064.479999999996</v>
      </c>
      <c r="N285" s="10">
        <f t="shared" si="24"/>
        <v>4516.119999999999</v>
      </c>
      <c r="P285" s="10"/>
      <c r="S285" s="10"/>
      <c r="T285" s="10"/>
      <c r="U285" s="10"/>
      <c r="V285" s="10"/>
      <c r="W285" s="10"/>
    </row>
    <row r="286" spans="1:23">
      <c r="A286" s="63">
        <v>42504</v>
      </c>
      <c r="B286" s="10"/>
      <c r="C286" s="4">
        <v>203.2</v>
      </c>
      <c r="D286" s="4">
        <v>152.39999999999998</v>
      </c>
      <c r="E286" s="4">
        <v>25.4</v>
      </c>
      <c r="F286" s="13"/>
      <c r="G286" s="10"/>
      <c r="H286" s="27">
        <f t="shared" si="20"/>
        <v>360371.20183680003</v>
      </c>
      <c r="I286" s="11">
        <f t="shared" si="21"/>
        <v>2.8289139344188801</v>
      </c>
      <c r="J286" s="18">
        <v>28.6</v>
      </c>
      <c r="K286" s="9">
        <f t="shared" si="22"/>
        <v>10.109886925872511</v>
      </c>
      <c r="L286" s="10"/>
      <c r="M286" s="10">
        <f t="shared" si="23"/>
        <v>18064.480000000003</v>
      </c>
      <c r="N286" s="10">
        <f t="shared" si="24"/>
        <v>4516.1200000000008</v>
      </c>
      <c r="O286" s="10"/>
      <c r="Q286" s="10"/>
    </row>
    <row r="287" spans="1:23" s="10" customFormat="1">
      <c r="A287" s="63"/>
      <c r="B287"/>
      <c r="C287" s="4">
        <v>203.2</v>
      </c>
      <c r="D287" s="4">
        <v>152.39999999999998</v>
      </c>
      <c r="E287" s="4">
        <v>25.4</v>
      </c>
      <c r="F287" s="6"/>
      <c r="G287"/>
      <c r="H287" s="27">
        <f t="shared" si="20"/>
        <v>360371.20183680003</v>
      </c>
      <c r="I287" s="11">
        <f t="shared" si="21"/>
        <v>2.8289139344188801</v>
      </c>
      <c r="J287" s="18">
        <v>28.8</v>
      </c>
      <c r="K287" s="9">
        <f t="shared" si="22"/>
        <v>10.180585435843646</v>
      </c>
      <c r="M287" s="10">
        <f t="shared" si="23"/>
        <v>18064.480000000003</v>
      </c>
      <c r="N287" s="10">
        <f t="shared" si="24"/>
        <v>4516.1200000000008</v>
      </c>
      <c r="P287"/>
      <c r="Q287"/>
      <c r="S287"/>
      <c r="T287"/>
      <c r="U287"/>
      <c r="V287"/>
      <c r="W287"/>
    </row>
    <row r="288" spans="1:23">
      <c r="A288" s="63">
        <v>42727</v>
      </c>
      <c r="B288" s="10"/>
      <c r="C288" s="4">
        <v>203.2</v>
      </c>
      <c r="D288" s="4">
        <v>152.4</v>
      </c>
      <c r="E288" s="4">
        <v>25.4</v>
      </c>
      <c r="F288" s="13"/>
      <c r="G288" s="10"/>
      <c r="H288" s="27">
        <f t="shared" si="20"/>
        <v>360371.20183679991</v>
      </c>
      <c r="I288" s="11">
        <f t="shared" si="21"/>
        <v>2.8289139344188792</v>
      </c>
      <c r="J288" s="18">
        <v>28.5</v>
      </c>
      <c r="K288" s="9">
        <f t="shared" si="22"/>
        <v>10.074537670886945</v>
      </c>
      <c r="L288" s="10"/>
      <c r="M288" s="10">
        <f t="shared" si="23"/>
        <v>18064.479999999996</v>
      </c>
      <c r="N288" s="10">
        <f t="shared" si="24"/>
        <v>4516.119999999999</v>
      </c>
      <c r="O288" s="10"/>
      <c r="R288" s="10"/>
    </row>
    <row r="289" spans="1:23">
      <c r="A289" s="63"/>
      <c r="C289" s="4">
        <v>203.2</v>
      </c>
      <c r="D289" s="4">
        <v>152.39999999999998</v>
      </c>
      <c r="E289" s="4">
        <v>40</v>
      </c>
      <c r="F289" s="6"/>
      <c r="H289" s="27">
        <f t="shared" si="20"/>
        <v>567513.70368000015</v>
      </c>
      <c r="I289" s="11">
        <f t="shared" si="21"/>
        <v>4.4549825738880005</v>
      </c>
      <c r="J289" s="18">
        <v>32.299999999999997</v>
      </c>
      <c r="K289" s="9">
        <f t="shared" si="22"/>
        <v>7.2503089438149679</v>
      </c>
      <c r="L289" s="10"/>
      <c r="M289" s="10">
        <f t="shared" si="23"/>
        <v>18064.480000000003</v>
      </c>
      <c r="N289" s="10">
        <f t="shared" si="24"/>
        <v>4516.1200000000008</v>
      </c>
      <c r="P289" s="10"/>
      <c r="S289" s="10"/>
      <c r="T289" s="10"/>
      <c r="U289" s="10"/>
      <c r="V289" s="10"/>
      <c r="W289" s="10"/>
    </row>
    <row r="290" spans="1:23">
      <c r="A290" s="63">
        <v>42458</v>
      </c>
      <c r="B290" s="10"/>
      <c r="C290" s="4">
        <v>203.2</v>
      </c>
      <c r="D290" s="4">
        <v>152.39999999999998</v>
      </c>
      <c r="E290" s="4">
        <v>40</v>
      </c>
      <c r="F290" s="13"/>
      <c r="G290" s="10"/>
      <c r="H290" s="27">
        <f t="shared" si="20"/>
        <v>567513.70368000015</v>
      </c>
      <c r="I290" s="11">
        <f t="shared" si="21"/>
        <v>4.4549825738880005</v>
      </c>
      <c r="J290" s="18">
        <v>39</v>
      </c>
      <c r="K290" s="9">
        <f t="shared" si="22"/>
        <v>8.7542429971759681</v>
      </c>
      <c r="L290" s="10"/>
      <c r="M290" s="10">
        <f t="shared" si="23"/>
        <v>18064.480000000003</v>
      </c>
      <c r="N290" s="10">
        <f t="shared" si="24"/>
        <v>4516.1200000000008</v>
      </c>
      <c r="R290" s="10"/>
    </row>
    <row r="291" spans="1:23" s="10" customFormat="1">
      <c r="A291" s="63">
        <v>42957</v>
      </c>
      <c r="B291" s="10" t="s">
        <v>13</v>
      </c>
      <c r="C291" s="4">
        <v>203.2</v>
      </c>
      <c r="D291" s="4">
        <v>152.4</v>
      </c>
      <c r="E291" s="4">
        <v>40</v>
      </c>
      <c r="F291" s="13"/>
      <c r="H291" s="27">
        <f t="shared" si="20"/>
        <v>567513.70367999992</v>
      </c>
      <c r="I291" s="11">
        <f t="shared" si="21"/>
        <v>4.4549825738879987</v>
      </c>
      <c r="J291" s="18">
        <v>36.700000000000003</v>
      </c>
      <c r="K291" s="9">
        <f t="shared" si="22"/>
        <v>8.2379671281117481</v>
      </c>
      <c r="M291" s="10">
        <f t="shared" si="23"/>
        <v>18064.479999999996</v>
      </c>
      <c r="N291" s="10">
        <f t="shared" si="24"/>
        <v>4516.119999999999</v>
      </c>
    </row>
    <row r="292" spans="1:23">
      <c r="A292" s="63">
        <v>42489</v>
      </c>
      <c r="B292" s="10"/>
      <c r="C292" s="4">
        <v>203.2</v>
      </c>
      <c r="D292" s="4">
        <v>152.39999999999998</v>
      </c>
      <c r="E292" s="4">
        <v>45</v>
      </c>
      <c r="F292" s="13"/>
      <c r="G292" s="10"/>
      <c r="H292" s="27">
        <f t="shared" si="20"/>
        <v>638452.91664000007</v>
      </c>
      <c r="I292" s="11">
        <f t="shared" si="21"/>
        <v>5.011855395624</v>
      </c>
      <c r="J292" s="18">
        <v>42.6</v>
      </c>
      <c r="K292" s="9">
        <f t="shared" si="22"/>
        <v>8.4998461921298301</v>
      </c>
      <c r="L292" s="10"/>
      <c r="M292" s="10">
        <f t="shared" si="23"/>
        <v>18064.480000000003</v>
      </c>
      <c r="N292" s="10">
        <f t="shared" si="24"/>
        <v>4516.1200000000008</v>
      </c>
      <c r="R292" s="10"/>
    </row>
    <row r="293" spans="1:23">
      <c r="A293" s="63"/>
      <c r="C293" s="4">
        <v>203.2</v>
      </c>
      <c r="D293" s="4">
        <v>152.39999999999998</v>
      </c>
      <c r="E293" s="4">
        <v>25.4</v>
      </c>
      <c r="F293" s="6"/>
      <c r="H293" s="27">
        <f t="shared" si="20"/>
        <v>360371.20183680003</v>
      </c>
      <c r="I293" s="11">
        <f t="shared" si="21"/>
        <v>2.8289139344188801</v>
      </c>
      <c r="J293" s="18">
        <v>28.7</v>
      </c>
      <c r="K293" s="9">
        <f t="shared" si="22"/>
        <v>10.145236180858078</v>
      </c>
      <c r="L293" s="10"/>
      <c r="M293" s="10">
        <f t="shared" si="23"/>
        <v>18064.480000000003</v>
      </c>
      <c r="N293" s="10">
        <f t="shared" si="24"/>
        <v>4516.1200000000008</v>
      </c>
      <c r="O293" s="10"/>
    </row>
    <row r="294" spans="1:23">
      <c r="A294" s="63"/>
      <c r="C294" s="4">
        <v>203.2</v>
      </c>
      <c r="D294" s="4">
        <v>152.39999999999998</v>
      </c>
      <c r="E294" s="4">
        <v>40</v>
      </c>
      <c r="F294" s="6"/>
      <c r="H294" s="27">
        <f t="shared" si="20"/>
        <v>567513.70368000015</v>
      </c>
      <c r="I294" s="11">
        <f t="shared" si="21"/>
        <v>4.4549825738880005</v>
      </c>
      <c r="J294" s="19">
        <v>45.223830455384018</v>
      </c>
      <c r="K294" s="9">
        <f t="shared" si="22"/>
        <v>10.151292335115867</v>
      </c>
      <c r="L294" s="10"/>
      <c r="M294" s="10">
        <f t="shared" si="23"/>
        <v>18064.480000000003</v>
      </c>
      <c r="N294" s="10">
        <f t="shared" si="24"/>
        <v>4516.1200000000008</v>
      </c>
    </row>
    <row r="295" spans="1:23">
      <c r="A295" s="63">
        <v>42838</v>
      </c>
      <c r="B295" s="10" t="s">
        <v>13</v>
      </c>
      <c r="C295" s="4">
        <v>203</v>
      </c>
      <c r="D295" s="4">
        <v>152.4</v>
      </c>
      <c r="E295" s="4">
        <v>50</v>
      </c>
      <c r="F295" s="13"/>
      <c r="G295" s="10"/>
      <c r="H295" s="27">
        <f>3.1416*E295*N295</f>
        <v>706201.83479999984</v>
      </c>
      <c r="I295" s="11">
        <f>H295*0.00000785</f>
        <v>5.5436844031799986</v>
      </c>
      <c r="J295" s="18">
        <v>47</v>
      </c>
      <c r="K295" s="9">
        <f>J295/I295</f>
        <v>8.4781161014576529</v>
      </c>
      <c r="L295" s="10"/>
      <c r="M295" s="10">
        <f>(C295*C295)-(D295*D295)</f>
        <v>17983.239999999998</v>
      </c>
      <c r="N295" s="10">
        <f>M295/4</f>
        <v>4495.8099999999995</v>
      </c>
      <c r="P295" s="10"/>
    </row>
    <row r="296" spans="1:23">
      <c r="A296" s="63">
        <v>42425</v>
      </c>
      <c r="B296" s="10"/>
      <c r="C296" s="4">
        <v>203.2</v>
      </c>
      <c r="D296" s="4">
        <v>152.39999999999998</v>
      </c>
      <c r="E296" s="4">
        <v>50</v>
      </c>
      <c r="F296" s="13"/>
      <c r="G296" s="10"/>
      <c r="H296" s="27">
        <f t="shared" si="20"/>
        <v>709392.1296000001</v>
      </c>
      <c r="I296" s="11">
        <f t="shared" si="21"/>
        <v>5.5687282173600003</v>
      </c>
      <c r="J296" s="19">
        <v>46.5</v>
      </c>
      <c r="K296" s="9">
        <f t="shared" si="22"/>
        <v>8.3502010126909241</v>
      </c>
      <c r="L296" s="10"/>
      <c r="M296" s="10">
        <f t="shared" si="23"/>
        <v>18064.480000000003</v>
      </c>
      <c r="N296" s="10">
        <f t="shared" si="24"/>
        <v>4516.1200000000008</v>
      </c>
      <c r="R296" s="10"/>
    </row>
    <row r="297" spans="1:23">
      <c r="A297" s="63">
        <v>42889</v>
      </c>
      <c r="B297" s="10" t="s">
        <v>13</v>
      </c>
      <c r="C297" s="4">
        <v>203.2</v>
      </c>
      <c r="D297" s="4">
        <v>152.4</v>
      </c>
      <c r="E297" s="4">
        <v>60</v>
      </c>
      <c r="F297" s="13"/>
      <c r="G297" s="10"/>
      <c r="H297" s="27">
        <f t="shared" si="20"/>
        <v>851270.55551999982</v>
      </c>
      <c r="I297" s="11">
        <f t="shared" si="21"/>
        <v>6.6824738608319985</v>
      </c>
      <c r="J297" s="19">
        <v>54.2</v>
      </c>
      <c r="K297" s="9">
        <f t="shared" si="22"/>
        <v>8.1107687255886791</v>
      </c>
      <c r="L297" s="10"/>
      <c r="M297" s="10">
        <f t="shared" si="23"/>
        <v>18064.479999999996</v>
      </c>
      <c r="N297" s="10">
        <f t="shared" si="24"/>
        <v>4516.119999999999</v>
      </c>
      <c r="O297" s="10"/>
      <c r="P297" s="10"/>
      <c r="Q297" s="10"/>
    </row>
    <row r="298" spans="1:23" s="10" customFormat="1">
      <c r="A298" s="63">
        <v>42447</v>
      </c>
      <c r="C298" s="4">
        <v>203.2</v>
      </c>
      <c r="D298" s="4">
        <v>152.39999999999998</v>
      </c>
      <c r="E298" s="4">
        <v>90</v>
      </c>
      <c r="F298" s="13"/>
      <c r="H298" s="27">
        <f t="shared" si="20"/>
        <v>1276905.8332800001</v>
      </c>
      <c r="I298" s="11">
        <f t="shared" si="21"/>
        <v>10.023710791248</v>
      </c>
      <c r="J298" s="19">
        <v>76</v>
      </c>
      <c r="K298" s="9">
        <f t="shared" si="22"/>
        <v>7.5820224249045438</v>
      </c>
      <c r="M298" s="10">
        <f t="shared" si="23"/>
        <v>18064.480000000003</v>
      </c>
      <c r="N298" s="10">
        <f t="shared" si="24"/>
        <v>4516.1200000000008</v>
      </c>
      <c r="O298"/>
      <c r="P298"/>
      <c r="Q298"/>
      <c r="S298"/>
      <c r="T298"/>
      <c r="U298"/>
      <c r="V298"/>
      <c r="W298"/>
    </row>
    <row r="299" spans="1:23">
      <c r="A299" s="63"/>
      <c r="C299" s="4">
        <v>203.2</v>
      </c>
      <c r="D299" s="4">
        <v>152.39999999999998</v>
      </c>
      <c r="E299" s="4">
        <v>254</v>
      </c>
      <c r="F299" s="6"/>
      <c r="H299" s="27">
        <f t="shared" si="20"/>
        <v>3603712.0183680006</v>
      </c>
      <c r="I299" s="11">
        <f t="shared" si="21"/>
        <v>28.289139344188804</v>
      </c>
      <c r="J299" s="18">
        <v>202</v>
      </c>
      <c r="K299" s="9">
        <f t="shared" si="22"/>
        <v>7.1405495070847795</v>
      </c>
      <c r="L299" s="10"/>
      <c r="M299" s="10">
        <f t="shared" si="23"/>
        <v>18064.480000000003</v>
      </c>
      <c r="N299" s="10">
        <f t="shared" si="24"/>
        <v>4516.1200000000008</v>
      </c>
    </row>
    <row r="300" spans="1:23">
      <c r="A300" s="63"/>
      <c r="C300" s="4">
        <v>203.2</v>
      </c>
      <c r="D300" s="4">
        <v>152.39999999999998</v>
      </c>
      <c r="E300" s="4">
        <v>254</v>
      </c>
      <c r="F300" s="6"/>
      <c r="H300" s="27">
        <f t="shared" si="20"/>
        <v>3603712.0183680006</v>
      </c>
      <c r="I300" s="11">
        <f t="shared" si="21"/>
        <v>28.289139344188804</v>
      </c>
      <c r="J300" s="18">
        <v>202</v>
      </c>
      <c r="K300" s="9">
        <f t="shared" si="22"/>
        <v>7.1405495070847795</v>
      </c>
      <c r="L300" s="10"/>
      <c r="M300" s="10">
        <f t="shared" si="23"/>
        <v>18064.480000000003</v>
      </c>
      <c r="N300" s="10">
        <f t="shared" si="24"/>
        <v>4516.1200000000008</v>
      </c>
      <c r="Q300" s="10"/>
      <c r="S300" s="10"/>
      <c r="T300" s="10"/>
      <c r="U300" s="10"/>
      <c r="V300" s="10"/>
      <c r="W300" s="10"/>
    </row>
    <row r="301" spans="1:23">
      <c r="A301" s="63">
        <v>42909</v>
      </c>
      <c r="B301" s="10" t="s">
        <v>36</v>
      </c>
      <c r="C301" s="4">
        <v>203.2</v>
      </c>
      <c r="D301" s="4">
        <v>152.4</v>
      </c>
      <c r="E301" s="4">
        <v>254</v>
      </c>
      <c r="F301" s="13"/>
      <c r="G301" s="10"/>
      <c r="H301" s="27">
        <f t="shared" si="20"/>
        <v>3603712.0183679992</v>
      </c>
      <c r="I301" s="11">
        <f t="shared" si="21"/>
        <v>28.289139344188794</v>
      </c>
      <c r="J301" s="18">
        <v>200</v>
      </c>
      <c r="K301" s="9">
        <f t="shared" si="22"/>
        <v>7.0698509971136456</v>
      </c>
      <c r="L301" s="10"/>
      <c r="M301" s="10">
        <f t="shared" si="23"/>
        <v>18064.479999999996</v>
      </c>
      <c r="N301" s="10">
        <f t="shared" si="24"/>
        <v>4516.119999999999</v>
      </c>
      <c r="O301" s="10"/>
      <c r="P301" s="10"/>
      <c r="Q301" s="10"/>
    </row>
    <row r="302" spans="1:23" s="10" customFormat="1">
      <c r="A302" s="63">
        <v>42957</v>
      </c>
      <c r="B302" s="10" t="s">
        <v>13</v>
      </c>
      <c r="C302" s="4">
        <v>203.2</v>
      </c>
      <c r="D302" s="4">
        <v>152.4</v>
      </c>
      <c r="E302" s="4">
        <v>203</v>
      </c>
      <c r="F302" s="13"/>
      <c r="H302" s="27">
        <f t="shared" si="20"/>
        <v>2880132.0461759991</v>
      </c>
      <c r="I302" s="11">
        <f t="shared" si="21"/>
        <v>22.609036562481592</v>
      </c>
      <c r="J302" s="18">
        <v>145.80000000000001</v>
      </c>
      <c r="K302" s="9">
        <f t="shared" si="22"/>
        <v>6.4487489149337218</v>
      </c>
      <c r="M302" s="10">
        <f t="shared" si="23"/>
        <v>18064.479999999996</v>
      </c>
      <c r="N302" s="10">
        <f t="shared" si="24"/>
        <v>4516.119999999999</v>
      </c>
    </row>
    <row r="303" spans="1:23">
      <c r="A303" s="63">
        <v>42752</v>
      </c>
      <c r="C303" s="4">
        <v>203.2</v>
      </c>
      <c r="D303" s="4">
        <v>152.39999999999998</v>
      </c>
      <c r="E303" s="4">
        <v>203.2</v>
      </c>
      <c r="F303" s="6"/>
      <c r="H303" s="27">
        <f t="shared" si="20"/>
        <v>2882969.6146944002</v>
      </c>
      <c r="I303" s="11">
        <f t="shared" si="21"/>
        <v>22.63131147535104</v>
      </c>
      <c r="J303" s="18">
        <v>160</v>
      </c>
      <c r="K303" s="9">
        <f t="shared" si="22"/>
        <v>7.0698509971136438</v>
      </c>
      <c r="L303" s="10"/>
      <c r="M303" s="10">
        <f t="shared" si="23"/>
        <v>18064.480000000003</v>
      </c>
      <c r="N303" s="10">
        <f t="shared" si="24"/>
        <v>4516.1200000000008</v>
      </c>
      <c r="R303" s="10"/>
    </row>
    <row r="304" spans="1:23">
      <c r="A304" s="63">
        <v>42842</v>
      </c>
      <c r="B304" s="10" t="s">
        <v>13</v>
      </c>
      <c r="C304" s="4">
        <v>203.3</v>
      </c>
      <c r="D304" s="4">
        <v>152.4</v>
      </c>
      <c r="E304" s="4">
        <v>203.3</v>
      </c>
      <c r="F304" s="13"/>
      <c r="G304" s="10"/>
      <c r="H304" s="27">
        <f t="shared" si="20"/>
        <v>2890879.0584366005</v>
      </c>
      <c r="I304" s="11">
        <f t="shared" si="21"/>
        <v>22.693400608727313</v>
      </c>
      <c r="J304" s="18">
        <v>145.5</v>
      </c>
      <c r="K304" s="9">
        <f t="shared" si="22"/>
        <v>6.411555610755153</v>
      </c>
      <c r="L304" s="10"/>
      <c r="M304" s="10">
        <f t="shared" si="23"/>
        <v>18105.130000000005</v>
      </c>
      <c r="N304" s="10">
        <f t="shared" si="24"/>
        <v>4526.2825000000012</v>
      </c>
      <c r="P304" s="10"/>
      <c r="Q304" s="10"/>
    </row>
    <row r="305" spans="1:18">
      <c r="A305" s="63"/>
      <c r="C305" s="4">
        <v>203.2</v>
      </c>
      <c r="D305" s="4">
        <v>152.39999999999998</v>
      </c>
      <c r="E305" s="4">
        <v>6000</v>
      </c>
      <c r="F305" s="6"/>
      <c r="H305" s="27">
        <f t="shared" si="20"/>
        <v>85127055.552000001</v>
      </c>
      <c r="I305" s="11">
        <f t="shared" si="21"/>
        <v>668.2473860831999</v>
      </c>
      <c r="J305" s="18">
        <v>4000</v>
      </c>
      <c r="K305" s="9">
        <f t="shared" si="22"/>
        <v>5.9858071775562189</v>
      </c>
      <c r="L305" s="10"/>
      <c r="M305" s="10">
        <f t="shared" si="23"/>
        <v>18064.480000000003</v>
      </c>
      <c r="N305" s="10">
        <f t="shared" si="24"/>
        <v>4516.1200000000008</v>
      </c>
      <c r="P305" s="10"/>
    </row>
    <row r="306" spans="1:18">
      <c r="A306" s="63"/>
      <c r="C306" s="4">
        <v>203.2</v>
      </c>
      <c r="D306" s="4">
        <v>152.39999999999998</v>
      </c>
      <c r="E306" s="4">
        <v>330.2</v>
      </c>
      <c r="F306" s="6"/>
      <c r="H306" s="27">
        <f t="shared" si="20"/>
        <v>4684825.6238783998</v>
      </c>
      <c r="I306" s="11">
        <f t="shared" si="21"/>
        <v>36.775881147445439</v>
      </c>
      <c r="J306" s="18">
        <v>249</v>
      </c>
      <c r="K306" s="9">
        <f t="shared" si="22"/>
        <v>6.7707419164665286</v>
      </c>
      <c r="L306" s="10"/>
      <c r="M306" s="10">
        <f t="shared" si="23"/>
        <v>18064.480000000003</v>
      </c>
      <c r="N306" s="10">
        <f t="shared" si="24"/>
        <v>4516.1200000000008</v>
      </c>
      <c r="O306" s="10"/>
    </row>
    <row r="307" spans="1:18">
      <c r="A307" s="63"/>
      <c r="B307" s="10"/>
      <c r="C307" s="4">
        <v>203.2</v>
      </c>
      <c r="D307" s="4">
        <v>152.39999999999998</v>
      </c>
      <c r="E307" s="4">
        <v>380</v>
      </c>
      <c r="F307" s="13"/>
      <c r="G307" s="10"/>
      <c r="H307" s="27">
        <f t="shared" si="20"/>
        <v>5391380.1849600011</v>
      </c>
      <c r="I307" s="11">
        <f t="shared" si="21"/>
        <v>42.322334451936008</v>
      </c>
      <c r="J307" s="18">
        <v>284</v>
      </c>
      <c r="K307" s="9">
        <f t="shared" si="22"/>
        <v>6.7104048885235485</v>
      </c>
      <c r="L307" s="10"/>
      <c r="M307" s="10">
        <f t="shared" si="23"/>
        <v>18064.480000000003</v>
      </c>
      <c r="N307" s="10">
        <f t="shared" si="24"/>
        <v>4516.1200000000008</v>
      </c>
      <c r="O307" s="10"/>
      <c r="P307" s="10"/>
      <c r="Q307" s="10"/>
    </row>
    <row r="308" spans="1:18">
      <c r="A308" s="63">
        <v>42880</v>
      </c>
      <c r="B308" s="10" t="s">
        <v>13</v>
      </c>
      <c r="C308" s="4">
        <v>203.2</v>
      </c>
      <c r="D308" s="4">
        <v>170</v>
      </c>
      <c r="E308" s="4">
        <v>76.2</v>
      </c>
      <c r="F308" s="13"/>
      <c r="G308" s="10"/>
      <c r="H308" s="27">
        <f t="shared" si="20"/>
        <v>741524.64059519989</v>
      </c>
      <c r="I308" s="11">
        <f t="shared" si="21"/>
        <v>5.8209684286723187</v>
      </c>
      <c r="J308" s="18">
        <v>47</v>
      </c>
      <c r="K308" s="9">
        <f t="shared" si="22"/>
        <v>8.0742578448789217</v>
      </c>
      <c r="L308" s="10"/>
      <c r="M308" s="10">
        <f t="shared" si="23"/>
        <v>12390.239999999998</v>
      </c>
      <c r="N308" s="10">
        <f t="shared" si="24"/>
        <v>3097.5599999999995</v>
      </c>
      <c r="O308" s="10"/>
      <c r="P308" s="10"/>
      <c r="Q308" s="10"/>
    </row>
    <row r="309" spans="1:18">
      <c r="A309" s="63">
        <v>42458</v>
      </c>
      <c r="B309" s="10"/>
      <c r="C309" s="4">
        <v>203.2</v>
      </c>
      <c r="D309" s="4">
        <v>183</v>
      </c>
      <c r="E309" s="4">
        <v>100</v>
      </c>
      <c r="F309" s="13"/>
      <c r="G309" s="10"/>
      <c r="H309" s="27">
        <f t="shared" si="20"/>
        <v>612709.38959999976</v>
      </c>
      <c r="I309" s="11">
        <f t="shared" si="21"/>
        <v>4.8097687083599974</v>
      </c>
      <c r="J309" s="18">
        <v>40</v>
      </c>
      <c r="K309" s="9">
        <f t="shared" si="22"/>
        <v>8.316408215321216</v>
      </c>
      <c r="L309" s="10"/>
      <c r="M309" s="10">
        <f t="shared" si="23"/>
        <v>7801.239999999998</v>
      </c>
      <c r="N309" s="10">
        <f t="shared" si="24"/>
        <v>1950.3099999999995</v>
      </c>
      <c r="R309" s="10"/>
    </row>
    <row r="310" spans="1:18">
      <c r="A310" s="63">
        <v>42458</v>
      </c>
      <c r="B310" s="10"/>
      <c r="C310" s="4">
        <v>203.2</v>
      </c>
      <c r="D310" s="4">
        <v>183</v>
      </c>
      <c r="E310" s="4">
        <v>381</v>
      </c>
      <c r="F310" s="13"/>
      <c r="G310" s="10"/>
      <c r="H310" s="27">
        <f t="shared" si="20"/>
        <v>2334422.7743759993</v>
      </c>
      <c r="I310" s="11">
        <f t="shared" si="21"/>
        <v>18.325218778851593</v>
      </c>
      <c r="J310" s="18">
        <v>127</v>
      </c>
      <c r="K310" s="9">
        <f t="shared" si="22"/>
        <v>6.9303401794343467</v>
      </c>
      <c r="L310" s="10"/>
      <c r="M310" s="10">
        <f t="shared" si="23"/>
        <v>7801.239999999998</v>
      </c>
      <c r="N310" s="10">
        <f t="shared" si="24"/>
        <v>1950.3099999999995</v>
      </c>
      <c r="O310" s="10"/>
      <c r="Q310" s="10"/>
    </row>
    <row r="311" spans="1:18">
      <c r="A311" s="63"/>
      <c r="C311" s="4">
        <v>219</v>
      </c>
      <c r="D311" s="4">
        <v>177</v>
      </c>
      <c r="E311" s="4">
        <v>100</v>
      </c>
      <c r="F311" s="6"/>
      <c r="H311" s="27">
        <f t="shared" si="20"/>
        <v>1306277.2799999998</v>
      </c>
      <c r="I311" s="11">
        <f t="shared" si="21"/>
        <v>10.254276647999998</v>
      </c>
      <c r="J311" s="18">
        <v>75</v>
      </c>
      <c r="K311" s="9">
        <f t="shared" si="22"/>
        <v>7.3140215126366872</v>
      </c>
      <c r="L311" s="10"/>
      <c r="M311" s="10">
        <f t="shared" si="23"/>
        <v>16632</v>
      </c>
      <c r="N311" s="10">
        <f t="shared" si="24"/>
        <v>4158</v>
      </c>
      <c r="P311" s="10"/>
    </row>
    <row r="312" spans="1:18">
      <c r="A312" s="63">
        <v>42555</v>
      </c>
      <c r="B312" s="10"/>
      <c r="C312" s="4">
        <v>219</v>
      </c>
      <c r="D312" s="4">
        <v>182</v>
      </c>
      <c r="E312" s="4">
        <v>85</v>
      </c>
      <c r="F312" s="13"/>
      <c r="G312" s="10"/>
      <c r="H312" s="27">
        <f t="shared" si="20"/>
        <v>990503.28300000005</v>
      </c>
      <c r="I312" s="11">
        <f t="shared" si="21"/>
        <v>7.7754507715500001</v>
      </c>
      <c r="J312" s="18">
        <v>55.2</v>
      </c>
      <c r="K312" s="9">
        <f t="shared" si="22"/>
        <v>7.0992668620543702</v>
      </c>
      <c r="L312" s="10"/>
      <c r="M312" s="10">
        <f t="shared" si="23"/>
        <v>14837</v>
      </c>
      <c r="N312" s="10">
        <f t="shared" si="24"/>
        <v>3709.25</v>
      </c>
    </row>
    <row r="313" spans="1:18">
      <c r="A313" s="63">
        <v>42555</v>
      </c>
      <c r="B313" s="10"/>
      <c r="C313" s="4">
        <v>219</v>
      </c>
      <c r="D313" s="4">
        <v>182</v>
      </c>
      <c r="E313" s="4">
        <v>120</v>
      </c>
      <c r="F313" s="13"/>
      <c r="G313" s="10"/>
      <c r="H313" s="27">
        <f t="shared" si="20"/>
        <v>1398357.5760000001</v>
      </c>
      <c r="I313" s="11">
        <f t="shared" si="21"/>
        <v>10.9771069716</v>
      </c>
      <c r="J313" s="18">
        <v>73.5</v>
      </c>
      <c r="K313" s="9">
        <f t="shared" si="22"/>
        <v>6.695753279088871</v>
      </c>
      <c r="L313" s="10"/>
      <c r="M313" s="10">
        <f t="shared" si="23"/>
        <v>14837</v>
      </c>
      <c r="N313" s="10">
        <f t="shared" si="24"/>
        <v>3709.25</v>
      </c>
      <c r="O313" s="10"/>
      <c r="P313" s="10"/>
      <c r="R313" s="10"/>
    </row>
    <row r="314" spans="1:18" s="10" customFormat="1">
      <c r="A314" s="63">
        <v>42936</v>
      </c>
      <c r="B314" s="10" t="s">
        <v>13</v>
      </c>
      <c r="C314" s="4">
        <v>219</v>
      </c>
      <c r="D314" s="4">
        <v>183</v>
      </c>
      <c r="E314" s="4">
        <v>100</v>
      </c>
      <c r="F314" s="13"/>
      <c r="H314" s="27">
        <f t="shared" si="20"/>
        <v>1136630.8799999999</v>
      </c>
      <c r="I314" s="11">
        <f t="shared" si="21"/>
        <v>8.9225524079999978</v>
      </c>
      <c r="J314" s="18">
        <v>65</v>
      </c>
      <c r="K314" s="9">
        <f t="shared" si="22"/>
        <v>7.2849109792530582</v>
      </c>
      <c r="M314" s="10">
        <f t="shared" si="23"/>
        <v>14472</v>
      </c>
      <c r="N314" s="10">
        <f t="shared" si="24"/>
        <v>3618</v>
      </c>
    </row>
    <row r="315" spans="1:18">
      <c r="A315" s="63">
        <v>42789</v>
      </c>
      <c r="B315" s="10"/>
      <c r="C315" s="4">
        <v>219</v>
      </c>
      <c r="D315" s="4">
        <v>193</v>
      </c>
      <c r="E315" s="4">
        <v>40</v>
      </c>
      <c r="F315" s="13"/>
      <c r="G315" s="10"/>
      <c r="H315" s="27">
        <f t="shared" si="20"/>
        <v>336528.19199999998</v>
      </c>
      <c r="I315" s="11">
        <f t="shared" si="21"/>
        <v>2.6417463071999996</v>
      </c>
      <c r="J315" s="18">
        <v>21.5</v>
      </c>
      <c r="K315" s="9">
        <f t="shared" si="22"/>
        <v>8.138555901981352</v>
      </c>
      <c r="L315" s="10"/>
      <c r="M315" s="10">
        <f t="shared" si="23"/>
        <v>10712</v>
      </c>
      <c r="N315" s="10">
        <f t="shared" si="24"/>
        <v>2678</v>
      </c>
      <c r="Q315" s="10"/>
    </row>
    <row r="316" spans="1:18" s="10" customFormat="1">
      <c r="A316" s="63">
        <v>42964</v>
      </c>
      <c r="B316" s="10" t="s">
        <v>13</v>
      </c>
      <c r="C316" s="4">
        <v>219</v>
      </c>
      <c r="D316" s="4">
        <v>203</v>
      </c>
      <c r="E316" s="4">
        <v>114</v>
      </c>
      <c r="F316" s="13"/>
      <c r="H316" s="27">
        <f t="shared" si="20"/>
        <v>604544.37120000005</v>
      </c>
      <c r="I316" s="11">
        <f t="shared" si="21"/>
        <v>4.7456733139200002</v>
      </c>
      <c r="J316" s="18">
        <v>31</v>
      </c>
      <c r="K316" s="9">
        <f t="shared" si="22"/>
        <v>6.5322659082054502</v>
      </c>
      <c r="M316" s="10">
        <f t="shared" si="23"/>
        <v>6752</v>
      </c>
      <c r="N316" s="10">
        <f t="shared" si="24"/>
        <v>1688</v>
      </c>
    </row>
    <row r="317" spans="1:18">
      <c r="A317" s="63">
        <v>42835</v>
      </c>
      <c r="B317" s="10" t="s">
        <v>13</v>
      </c>
      <c r="C317" s="4">
        <v>219</v>
      </c>
      <c r="D317" s="4">
        <v>203</v>
      </c>
      <c r="E317" s="4">
        <v>127</v>
      </c>
      <c r="F317" s="13"/>
      <c r="G317" s="10"/>
      <c r="H317" s="27">
        <f t="shared" si="20"/>
        <v>673483.64159999997</v>
      </c>
      <c r="I317" s="11">
        <f t="shared" si="21"/>
        <v>5.2868465865599994</v>
      </c>
      <c r="J317" s="18">
        <v>34</v>
      </c>
      <c r="K317" s="9">
        <f t="shared" si="22"/>
        <v>6.4310547778014557</v>
      </c>
      <c r="L317" s="10"/>
      <c r="M317" s="10">
        <f t="shared" si="23"/>
        <v>6752</v>
      </c>
      <c r="N317" s="10">
        <f t="shared" si="24"/>
        <v>1688</v>
      </c>
      <c r="O317" s="10"/>
    </row>
    <row r="318" spans="1:18">
      <c r="A318" s="63">
        <v>42825</v>
      </c>
      <c r="B318" s="10"/>
      <c r="C318" s="4">
        <v>219</v>
      </c>
      <c r="D318" s="4">
        <v>203.2</v>
      </c>
      <c r="E318" s="4">
        <v>254</v>
      </c>
      <c r="F318" s="13"/>
      <c r="G318" s="10"/>
      <c r="H318" s="27">
        <f t="shared" si="20"/>
        <v>1330760.5856160005</v>
      </c>
      <c r="I318" s="11">
        <f t="shared" si="21"/>
        <v>10.446470597085602</v>
      </c>
      <c r="J318" s="18">
        <v>58.2</v>
      </c>
      <c r="K318" s="9">
        <f t="shared" si="22"/>
        <v>5.5712596382779145</v>
      </c>
      <c r="L318" s="10"/>
      <c r="M318" s="10">
        <f t="shared" si="23"/>
        <v>6670.760000000002</v>
      </c>
      <c r="N318" s="10">
        <f t="shared" si="24"/>
        <v>1667.6900000000005</v>
      </c>
    </row>
    <row r="319" spans="1:18">
      <c r="A319" s="63">
        <v>42850</v>
      </c>
      <c r="B319" s="10" t="s">
        <v>13</v>
      </c>
      <c r="C319" s="1">
        <v>219</v>
      </c>
      <c r="D319" s="1">
        <v>203.2</v>
      </c>
      <c r="E319" s="1">
        <v>914.4</v>
      </c>
      <c r="H319" s="27">
        <f t="shared" ref="H319:H397" si="25">3.1416*E319*N319</f>
        <v>4790738.1082176017</v>
      </c>
      <c r="I319" s="11">
        <f t="shared" ref="I319:I397" si="26">H319*0.00000785</f>
        <v>37.607294149508171</v>
      </c>
      <c r="J319" s="56">
        <v>184</v>
      </c>
      <c r="K319" s="9">
        <f t="shared" ref="K319:K397" si="27">J319/I319</f>
        <v>4.8926678763036282</v>
      </c>
      <c r="L319" s="10"/>
      <c r="M319" s="10">
        <f t="shared" ref="M319:M397" si="28">(C319*C319)-(D319*D319)</f>
        <v>6670.760000000002</v>
      </c>
      <c r="N319" s="10">
        <f t="shared" ref="N319:N397" si="29">M319/4</f>
        <v>1667.6900000000005</v>
      </c>
      <c r="P319" s="10"/>
    </row>
    <row r="320" spans="1:18">
      <c r="A320" s="63"/>
      <c r="B320" s="10"/>
      <c r="C320" s="11">
        <v>219</v>
      </c>
      <c r="D320" s="11">
        <v>173</v>
      </c>
      <c r="E320" s="11">
        <v>50</v>
      </c>
      <c r="F320" s="10"/>
      <c r="G320" s="10"/>
      <c r="H320" s="27">
        <f t="shared" si="25"/>
        <v>708116.6399999999</v>
      </c>
      <c r="I320" s="11">
        <f t="shared" si="26"/>
        <v>5.5587156239999986</v>
      </c>
      <c r="J320" s="56">
        <v>46.5</v>
      </c>
      <c r="K320" s="9">
        <f t="shared" si="27"/>
        <v>8.3652417474342826</v>
      </c>
      <c r="L320" s="10"/>
      <c r="M320" s="10">
        <f t="shared" si="28"/>
        <v>18032</v>
      </c>
      <c r="N320" s="10">
        <f t="shared" si="29"/>
        <v>4508</v>
      </c>
    </row>
    <row r="321" spans="1:18">
      <c r="A321" s="63"/>
      <c r="B321" s="10"/>
      <c r="C321" s="11">
        <v>219</v>
      </c>
      <c r="D321" s="11">
        <v>173</v>
      </c>
      <c r="E321" s="11">
        <v>228</v>
      </c>
      <c r="F321" s="10"/>
      <c r="G321" s="10"/>
      <c r="H321" s="27">
        <f t="shared" si="25"/>
        <v>3229011.8784000003</v>
      </c>
      <c r="I321" s="11">
        <f t="shared" si="26"/>
        <v>25.34774324544</v>
      </c>
      <c r="J321" s="56">
        <v>173</v>
      </c>
      <c r="K321" s="9">
        <f t="shared" si="27"/>
        <v>6.8250651872577377</v>
      </c>
      <c r="L321" s="10"/>
      <c r="M321" s="10">
        <f t="shared" si="28"/>
        <v>18032</v>
      </c>
      <c r="N321" s="10">
        <f t="shared" si="29"/>
        <v>4508</v>
      </c>
      <c r="O321" s="10"/>
    </row>
    <row r="322" spans="1:18">
      <c r="A322" s="63">
        <v>42566</v>
      </c>
      <c r="B322" s="10"/>
      <c r="C322" s="4">
        <v>219</v>
      </c>
      <c r="D322" s="4">
        <v>203</v>
      </c>
      <c r="E322" s="4">
        <v>610</v>
      </c>
      <c r="F322" s="13"/>
      <c r="G322" s="10"/>
      <c r="H322" s="27">
        <f t="shared" si="25"/>
        <v>3234842.6880000001</v>
      </c>
      <c r="I322" s="11">
        <f t="shared" si="26"/>
        <v>25.393515100799998</v>
      </c>
      <c r="J322" s="18">
        <v>113</v>
      </c>
      <c r="K322" s="9">
        <f t="shared" si="27"/>
        <v>4.4499550200688853</v>
      </c>
      <c r="L322" s="10"/>
      <c r="M322" s="10">
        <f t="shared" si="28"/>
        <v>6752</v>
      </c>
      <c r="N322" s="10">
        <f t="shared" si="29"/>
        <v>1688</v>
      </c>
      <c r="Q322" s="10"/>
    </row>
    <row r="323" spans="1:18">
      <c r="A323" s="63">
        <v>42727</v>
      </c>
      <c r="B323" s="10"/>
      <c r="C323" s="64">
        <v>219.07499999999999</v>
      </c>
      <c r="D323" s="4">
        <v>203.2</v>
      </c>
      <c r="E323" s="4">
        <v>114.3</v>
      </c>
      <c r="F323" s="13"/>
      <c r="G323" s="10"/>
      <c r="H323" s="27">
        <f t="shared" si="25"/>
        <v>601791.75306731241</v>
      </c>
      <c r="I323" s="11">
        <f t="shared" si="26"/>
        <v>4.724065261578402</v>
      </c>
      <c r="J323" s="18">
        <v>28.7</v>
      </c>
      <c r="K323" s="9">
        <f t="shared" si="27"/>
        <v>6.0752759352039032</v>
      </c>
      <c r="L323" s="10"/>
      <c r="M323" s="10">
        <f t="shared" si="28"/>
        <v>6703.6156249999985</v>
      </c>
      <c r="N323" s="10">
        <f t="shared" si="29"/>
        <v>1675.9039062499996</v>
      </c>
    </row>
    <row r="324" spans="1:18" s="10" customFormat="1">
      <c r="A324" s="63">
        <v>42920</v>
      </c>
      <c r="B324" s="10" t="s">
        <v>166</v>
      </c>
      <c r="C324" s="64">
        <v>220</v>
      </c>
      <c r="D324" s="4">
        <v>193</v>
      </c>
      <c r="E324" s="4">
        <v>127</v>
      </c>
      <c r="F324" s="13"/>
      <c r="H324" s="27">
        <f t="shared" si="25"/>
        <v>1112265.4158000001</v>
      </c>
      <c r="I324" s="11">
        <f t="shared" si="26"/>
        <v>8.7312835140300002</v>
      </c>
      <c r="J324" s="18">
        <v>47</v>
      </c>
      <c r="K324" s="9">
        <f t="shared" si="27"/>
        <v>5.3829428313119498</v>
      </c>
      <c r="M324" s="10">
        <f t="shared" si="28"/>
        <v>11151</v>
      </c>
      <c r="N324" s="10">
        <f t="shared" si="29"/>
        <v>2787.75</v>
      </c>
    </row>
    <row r="325" spans="1:18">
      <c r="A325" s="63">
        <v>42555</v>
      </c>
      <c r="B325" s="10"/>
      <c r="C325" s="64">
        <v>220</v>
      </c>
      <c r="D325" s="4">
        <v>193</v>
      </c>
      <c r="E325" s="4">
        <v>180</v>
      </c>
      <c r="F325" s="13"/>
      <c r="G325" s="10"/>
      <c r="H325" s="27">
        <f t="shared" si="25"/>
        <v>1576439.1719999998</v>
      </c>
      <c r="I325" s="11">
        <f t="shared" si="26"/>
        <v>12.375047500199997</v>
      </c>
      <c r="J325" s="18">
        <v>91</v>
      </c>
      <c r="K325" s="9">
        <f t="shared" si="27"/>
        <v>7.3535071278335957</v>
      </c>
      <c r="L325" s="10"/>
      <c r="M325" s="10">
        <f t="shared" si="28"/>
        <v>11151</v>
      </c>
      <c r="N325" s="10">
        <f t="shared" si="29"/>
        <v>2787.75</v>
      </c>
      <c r="R325" s="10"/>
    </row>
    <row r="326" spans="1:18">
      <c r="A326" s="63"/>
      <c r="B326" s="10"/>
      <c r="C326" s="64">
        <v>232</v>
      </c>
      <c r="D326" s="4">
        <v>208</v>
      </c>
      <c r="E326" s="4">
        <v>135</v>
      </c>
      <c r="F326" s="13"/>
      <c r="G326" s="10"/>
      <c r="H326" s="27">
        <f t="shared" si="25"/>
        <v>1119666.24</v>
      </c>
      <c r="I326" s="11">
        <f t="shared" si="26"/>
        <v>8.789379984</v>
      </c>
      <c r="J326" s="18">
        <v>68.5</v>
      </c>
      <c r="K326" s="9">
        <f t="shared" si="27"/>
        <v>7.793496256242868</v>
      </c>
      <c r="L326" s="10"/>
      <c r="M326" s="10">
        <f t="shared" si="28"/>
        <v>10560</v>
      </c>
      <c r="N326" s="10">
        <f t="shared" si="29"/>
        <v>2640</v>
      </c>
      <c r="P326" s="10"/>
    </row>
    <row r="327" spans="1:18" s="10" customFormat="1">
      <c r="A327" s="63">
        <v>42947</v>
      </c>
      <c r="B327" s="10" t="s">
        <v>36</v>
      </c>
      <c r="C327" s="64">
        <v>232</v>
      </c>
      <c r="D327" s="4">
        <v>152</v>
      </c>
      <c r="E327" s="4">
        <v>170</v>
      </c>
      <c r="F327" s="13"/>
      <c r="H327" s="27">
        <f t="shared" si="25"/>
        <v>4101672.96</v>
      </c>
      <c r="I327" s="11">
        <f t="shared" si="26"/>
        <v>32.198132735999998</v>
      </c>
      <c r="J327" s="18">
        <v>231</v>
      </c>
      <c r="K327" s="9">
        <f t="shared" si="27"/>
        <v>7.1743290797023196</v>
      </c>
      <c r="M327" s="10">
        <f t="shared" si="28"/>
        <v>30720</v>
      </c>
      <c r="N327" s="10">
        <f t="shared" si="29"/>
        <v>7680</v>
      </c>
    </row>
    <row r="328" spans="1:18" s="10" customFormat="1">
      <c r="A328" s="63"/>
      <c r="C328" s="64">
        <v>232</v>
      </c>
      <c r="D328" s="4">
        <v>152</v>
      </c>
      <c r="E328" s="4">
        <v>177.8</v>
      </c>
      <c r="F328" s="13"/>
      <c r="H328" s="27">
        <f t="shared" si="25"/>
        <v>4289867.3664000006</v>
      </c>
      <c r="I328" s="11">
        <f t="shared" si="26"/>
        <v>33.675458826240003</v>
      </c>
      <c r="J328" s="18">
        <v>242</v>
      </c>
      <c r="K328" s="9">
        <f t="shared" si="27"/>
        <v>7.1862421013676876</v>
      </c>
      <c r="M328" s="10">
        <f t="shared" si="28"/>
        <v>30720</v>
      </c>
      <c r="N328" s="10">
        <f t="shared" si="29"/>
        <v>7680</v>
      </c>
    </row>
    <row r="329" spans="1:18" s="10" customFormat="1">
      <c r="A329" s="63"/>
      <c r="C329" s="64">
        <v>232</v>
      </c>
      <c r="D329" s="4">
        <v>152</v>
      </c>
      <c r="E329" s="4">
        <v>180</v>
      </c>
      <c r="F329" s="13"/>
      <c r="H329" s="27">
        <f t="shared" si="25"/>
        <v>4342947.8399999999</v>
      </c>
      <c r="I329" s="11">
        <f t="shared" si="26"/>
        <v>34.092140543999996</v>
      </c>
      <c r="J329" s="18">
        <v>244.6</v>
      </c>
      <c r="K329" s="9">
        <f t="shared" si="27"/>
        <v>7.174674165276139</v>
      </c>
      <c r="M329" s="10">
        <f t="shared" si="28"/>
        <v>30720</v>
      </c>
      <c r="N329" s="10">
        <f t="shared" si="29"/>
        <v>7680</v>
      </c>
    </row>
    <row r="330" spans="1:18" s="10" customFormat="1">
      <c r="A330" s="63">
        <v>42940</v>
      </c>
      <c r="B330" s="10" t="s">
        <v>36</v>
      </c>
      <c r="C330" s="64">
        <v>232</v>
      </c>
      <c r="D330" s="4">
        <v>152</v>
      </c>
      <c r="E330" s="4">
        <v>184.15</v>
      </c>
      <c r="F330" s="13"/>
      <c r="H330" s="27">
        <f t="shared" si="25"/>
        <v>4443076.9151999997</v>
      </c>
      <c r="I330" s="11">
        <f t="shared" si="26"/>
        <v>34.878153784319991</v>
      </c>
      <c r="J330" s="18">
        <v>250</v>
      </c>
      <c r="K330" s="9">
        <f t="shared" si="27"/>
        <v>7.1678105884260228</v>
      </c>
      <c r="M330" s="10">
        <f t="shared" si="28"/>
        <v>30720</v>
      </c>
      <c r="N330" s="10">
        <f t="shared" si="29"/>
        <v>7680</v>
      </c>
    </row>
    <row r="331" spans="1:18" s="10" customFormat="1">
      <c r="A331" s="63">
        <v>42958</v>
      </c>
      <c r="B331" s="10" t="s">
        <v>13</v>
      </c>
      <c r="C331" s="64">
        <v>245</v>
      </c>
      <c r="D331" s="4">
        <v>220</v>
      </c>
      <c r="E331" s="4">
        <v>45</v>
      </c>
      <c r="F331" s="13"/>
      <c r="H331" s="27">
        <f t="shared" si="25"/>
        <v>410862.37499999994</v>
      </c>
      <c r="I331" s="11">
        <f t="shared" si="26"/>
        <v>3.2252696437499995</v>
      </c>
      <c r="J331" s="18">
        <v>34.5</v>
      </c>
      <c r="K331" s="9">
        <f t="shared" si="27"/>
        <v>10.696780055848937</v>
      </c>
      <c r="M331" s="10">
        <f t="shared" si="28"/>
        <v>11625</v>
      </c>
      <c r="N331" s="10">
        <f t="shared" si="29"/>
        <v>2906.25</v>
      </c>
    </row>
    <row r="332" spans="1:18">
      <c r="A332" s="63">
        <v>42826</v>
      </c>
      <c r="B332" s="10" t="s">
        <v>13</v>
      </c>
      <c r="C332" s="64">
        <v>245</v>
      </c>
      <c r="D332" s="4">
        <v>220</v>
      </c>
      <c r="E332" s="4">
        <v>254</v>
      </c>
      <c r="F332" s="13"/>
      <c r="G332" s="10"/>
      <c r="H332" s="27">
        <f t="shared" si="25"/>
        <v>2319089.85</v>
      </c>
      <c r="I332" s="11">
        <f t="shared" si="26"/>
        <v>18.204855322499998</v>
      </c>
      <c r="J332" s="18">
        <v>130</v>
      </c>
      <c r="K332" s="9">
        <f t="shared" si="27"/>
        <v>7.1409521084921002</v>
      </c>
      <c r="L332" s="10"/>
      <c r="M332" s="10">
        <f t="shared" si="28"/>
        <v>11625</v>
      </c>
      <c r="N332" s="10">
        <f t="shared" si="29"/>
        <v>2906.25</v>
      </c>
      <c r="Q332" s="10"/>
    </row>
    <row r="333" spans="1:18">
      <c r="A333" s="63">
        <v>42822</v>
      </c>
      <c r="B333" s="10"/>
      <c r="C333" s="64">
        <v>245</v>
      </c>
      <c r="D333" s="4">
        <v>220</v>
      </c>
      <c r="E333" s="4">
        <v>196</v>
      </c>
      <c r="F333" s="13"/>
      <c r="G333" s="10"/>
      <c r="H333" s="27">
        <f t="shared" si="25"/>
        <v>1789533.9</v>
      </c>
      <c r="I333" s="11">
        <f t="shared" si="26"/>
        <v>14.047841114999999</v>
      </c>
      <c r="J333" s="18">
        <v>103</v>
      </c>
      <c r="K333" s="9">
        <f t="shared" si="27"/>
        <v>7.3320874828245808</v>
      </c>
      <c r="L333" s="10"/>
      <c r="M333" s="10">
        <f t="shared" si="28"/>
        <v>11625</v>
      </c>
      <c r="N333" s="10">
        <f t="shared" si="29"/>
        <v>2906.25</v>
      </c>
      <c r="O333" s="10"/>
    </row>
    <row r="334" spans="1:18">
      <c r="A334" s="63">
        <v>42842</v>
      </c>
      <c r="B334" s="10" t="s">
        <v>13</v>
      </c>
      <c r="C334" s="64">
        <v>245</v>
      </c>
      <c r="D334" s="4">
        <v>220</v>
      </c>
      <c r="E334" s="4">
        <v>45</v>
      </c>
      <c r="F334" s="13"/>
      <c r="G334" s="10"/>
      <c r="H334" s="27">
        <f t="shared" si="25"/>
        <v>410862.37499999994</v>
      </c>
      <c r="I334" s="11">
        <f t="shared" si="26"/>
        <v>3.2252696437499995</v>
      </c>
      <c r="J334" s="18">
        <v>32.5</v>
      </c>
      <c r="K334" s="9">
        <f t="shared" si="27"/>
        <v>10.07667686420552</v>
      </c>
      <c r="L334" s="10"/>
      <c r="M334" s="10">
        <f t="shared" si="28"/>
        <v>11625</v>
      </c>
      <c r="N334" s="10">
        <f t="shared" si="29"/>
        <v>2906.25</v>
      </c>
    </row>
    <row r="335" spans="1:18">
      <c r="A335" s="63"/>
      <c r="B335" s="10"/>
      <c r="C335" s="64">
        <v>245</v>
      </c>
      <c r="D335" s="4">
        <v>220</v>
      </c>
      <c r="E335" s="4">
        <v>100</v>
      </c>
      <c r="F335" s="13"/>
      <c r="G335" s="10"/>
      <c r="H335" s="27">
        <f t="shared" si="25"/>
        <v>913027.49999999988</v>
      </c>
      <c r="I335" s="11">
        <f t="shared" si="26"/>
        <v>7.1672658749999982</v>
      </c>
      <c r="J335" s="18">
        <v>58</v>
      </c>
      <c r="K335" s="9">
        <f t="shared" si="27"/>
        <v>8.0923466509465882</v>
      </c>
      <c r="L335" s="10"/>
      <c r="M335" s="10">
        <f t="shared" si="28"/>
        <v>11625</v>
      </c>
      <c r="N335" s="10">
        <f t="shared" si="29"/>
        <v>2906.25</v>
      </c>
      <c r="P335" s="10"/>
    </row>
    <row r="336" spans="1:18" s="10" customFormat="1">
      <c r="A336" s="63">
        <v>42943</v>
      </c>
      <c r="B336" s="10" t="s">
        <v>13</v>
      </c>
      <c r="C336" s="64">
        <v>245</v>
      </c>
      <c r="D336" s="4">
        <v>221</v>
      </c>
      <c r="E336" s="4">
        <v>40</v>
      </c>
      <c r="F336" s="13"/>
      <c r="H336" s="27">
        <f t="shared" si="25"/>
        <v>351356.54399999999</v>
      </c>
      <c r="I336" s="11">
        <f t="shared" si="26"/>
        <v>2.7581488703999999</v>
      </c>
      <c r="J336" s="18">
        <v>29.5</v>
      </c>
      <c r="K336" s="9">
        <f t="shared" si="27"/>
        <v>10.695579312846071</v>
      </c>
      <c r="M336" s="10">
        <f t="shared" si="28"/>
        <v>11184</v>
      </c>
      <c r="N336" s="10">
        <f t="shared" si="29"/>
        <v>2796</v>
      </c>
    </row>
    <row r="337" spans="1:18">
      <c r="A337" s="63">
        <v>42821</v>
      </c>
      <c r="B337" s="10" t="s">
        <v>13</v>
      </c>
      <c r="C337" s="64">
        <v>254</v>
      </c>
      <c r="D337" s="4">
        <v>203</v>
      </c>
      <c r="E337" s="4">
        <v>50</v>
      </c>
      <c r="F337" s="13"/>
      <c r="G337" s="10"/>
      <c r="H337" s="27">
        <f t="shared" si="25"/>
        <v>915265.8899999999</v>
      </c>
      <c r="I337" s="11">
        <f t="shared" si="26"/>
        <v>7.1848372364999991</v>
      </c>
      <c r="J337" s="18">
        <v>59.5</v>
      </c>
      <c r="K337" s="9">
        <f t="shared" si="27"/>
        <v>8.2813288654239106</v>
      </c>
      <c r="L337" s="10"/>
      <c r="M337" s="10">
        <f t="shared" si="28"/>
        <v>23307</v>
      </c>
      <c r="N337" s="10">
        <f t="shared" si="29"/>
        <v>5826.75</v>
      </c>
    </row>
    <row r="338" spans="1:18">
      <c r="A338" s="63">
        <v>42842</v>
      </c>
      <c r="B338" s="10" t="s">
        <v>13</v>
      </c>
      <c r="C338" s="4">
        <v>254</v>
      </c>
      <c r="D338" s="4">
        <v>203</v>
      </c>
      <c r="E338" s="4">
        <v>230</v>
      </c>
      <c r="F338" s="6"/>
      <c r="H338" s="27">
        <f t="shared" si="25"/>
        <v>4210223.0939999996</v>
      </c>
      <c r="I338" s="11">
        <f t="shared" si="26"/>
        <v>33.050251287899997</v>
      </c>
      <c r="J338" s="18">
        <v>227</v>
      </c>
      <c r="K338" s="9">
        <f t="shared" si="27"/>
        <v>6.8683290188207069</v>
      </c>
      <c r="L338" s="10"/>
      <c r="M338" s="10">
        <f t="shared" si="28"/>
        <v>23307</v>
      </c>
      <c r="N338" s="10">
        <f t="shared" si="29"/>
        <v>5826.75</v>
      </c>
      <c r="O338" s="10"/>
    </row>
    <row r="339" spans="1:18">
      <c r="A339" s="63"/>
      <c r="C339" s="4">
        <v>254</v>
      </c>
      <c r="D339" s="4">
        <v>0</v>
      </c>
      <c r="E339" s="4">
        <v>12</v>
      </c>
      <c r="F339" s="6"/>
      <c r="H339" s="27">
        <f t="shared" si="25"/>
        <v>608050.39679999999</v>
      </c>
      <c r="I339" s="11">
        <f t="shared" si="26"/>
        <v>4.7731956148799997</v>
      </c>
      <c r="K339" s="9">
        <f t="shared" si="27"/>
        <v>0</v>
      </c>
      <c r="L339" s="10"/>
      <c r="M339" s="10">
        <f t="shared" si="28"/>
        <v>64516</v>
      </c>
      <c r="N339" s="10">
        <f t="shared" si="29"/>
        <v>16129</v>
      </c>
    </row>
    <row r="340" spans="1:18">
      <c r="A340" s="63"/>
      <c r="C340" s="4">
        <v>273</v>
      </c>
      <c r="D340" s="4">
        <v>258</v>
      </c>
      <c r="E340" s="4">
        <v>914.4</v>
      </c>
      <c r="F340" s="6"/>
      <c r="H340" s="27">
        <f t="shared" si="25"/>
        <v>5720222.1383999996</v>
      </c>
      <c r="I340" s="11">
        <f t="shared" si="26"/>
        <v>44.903743786439996</v>
      </c>
      <c r="J340" s="18">
        <v>180.5</v>
      </c>
      <c r="K340" s="9">
        <f t="shared" si="27"/>
        <v>4.0197093778739061</v>
      </c>
      <c r="L340" s="10"/>
      <c r="M340" s="10">
        <f t="shared" si="28"/>
        <v>7965</v>
      </c>
      <c r="N340" s="10">
        <f t="shared" si="29"/>
        <v>1991.25</v>
      </c>
    </row>
    <row r="341" spans="1:18">
      <c r="A341" s="63">
        <v>42532</v>
      </c>
      <c r="C341" s="4">
        <v>273</v>
      </c>
      <c r="D341" s="4">
        <v>254</v>
      </c>
      <c r="E341" s="4">
        <v>114.3</v>
      </c>
      <c r="F341" s="6"/>
      <c r="H341" s="27">
        <f t="shared" si="25"/>
        <v>898879.22586000001</v>
      </c>
      <c r="I341" s="11">
        <f t="shared" si="26"/>
        <v>7.0562019230009998</v>
      </c>
      <c r="J341" s="18">
        <v>38.799999999999997</v>
      </c>
      <c r="K341" s="9">
        <f t="shared" si="27"/>
        <v>5.4987088554714108</v>
      </c>
      <c r="L341" s="10"/>
      <c r="M341" s="10">
        <f t="shared" si="28"/>
        <v>10013</v>
      </c>
      <c r="N341" s="10">
        <f t="shared" si="29"/>
        <v>2503.25</v>
      </c>
    </row>
    <row r="342" spans="1:18">
      <c r="A342" s="63">
        <v>42425</v>
      </c>
      <c r="B342" s="10"/>
      <c r="C342" s="4">
        <v>273</v>
      </c>
      <c r="D342" s="4">
        <v>254</v>
      </c>
      <c r="E342" s="4">
        <v>127</v>
      </c>
      <c r="F342" s="13"/>
      <c r="G342" s="10"/>
      <c r="H342" s="27">
        <f t="shared" si="25"/>
        <v>998754.69540000008</v>
      </c>
      <c r="I342" s="11">
        <f t="shared" si="26"/>
        <v>7.8402243588900005</v>
      </c>
      <c r="J342" s="18">
        <v>41.5</v>
      </c>
      <c r="K342" s="9">
        <f t="shared" si="27"/>
        <v>5.2932158698932268</v>
      </c>
      <c r="L342" s="10"/>
      <c r="M342" s="10">
        <f t="shared" si="28"/>
        <v>10013</v>
      </c>
      <c r="N342" s="10">
        <f t="shared" si="29"/>
        <v>2503.25</v>
      </c>
      <c r="Q342" s="10"/>
    </row>
    <row r="343" spans="1:18" s="10" customFormat="1">
      <c r="A343" s="63">
        <v>42920</v>
      </c>
      <c r="B343" s="10" t="s">
        <v>166</v>
      </c>
      <c r="C343" s="4">
        <v>273</v>
      </c>
      <c r="D343" s="4">
        <v>215</v>
      </c>
      <c r="E343" s="4">
        <v>127</v>
      </c>
      <c r="F343" s="13"/>
      <c r="H343" s="27">
        <f t="shared" si="25"/>
        <v>2823205.1232000003</v>
      </c>
      <c r="I343" s="11">
        <f t="shared" si="26"/>
        <v>22.16216021712</v>
      </c>
      <c r="J343" s="18">
        <v>157</v>
      </c>
      <c r="K343" s="9">
        <f t="shared" si="27"/>
        <v>7.0841469631971794</v>
      </c>
      <c r="M343" s="10">
        <f t="shared" si="28"/>
        <v>28304</v>
      </c>
      <c r="N343" s="10">
        <f t="shared" si="29"/>
        <v>7076</v>
      </c>
    </row>
    <row r="344" spans="1:18" s="10" customFormat="1">
      <c r="A344" s="63">
        <v>42931</v>
      </c>
      <c r="B344" s="10" t="s">
        <v>166</v>
      </c>
      <c r="C344" s="4">
        <v>298</v>
      </c>
      <c r="D344" s="4">
        <v>248</v>
      </c>
      <c r="E344" s="4">
        <v>114</v>
      </c>
      <c r="F344" s="13"/>
      <c r="H344" s="27">
        <f t="shared" si="25"/>
        <v>2444321.88</v>
      </c>
      <c r="I344" s="11">
        <f t="shared" si="26"/>
        <v>19.187926757999996</v>
      </c>
      <c r="J344" s="18">
        <v>141.5</v>
      </c>
      <c r="K344" s="9">
        <f t="shared" si="27"/>
        <v>7.3744288158179776</v>
      </c>
      <c r="M344" s="10">
        <f t="shared" si="28"/>
        <v>27300</v>
      </c>
      <c r="N344" s="10">
        <f t="shared" si="29"/>
        <v>6825</v>
      </c>
    </row>
    <row r="345" spans="1:18">
      <c r="A345" s="63">
        <v>42640</v>
      </c>
      <c r="B345" s="10"/>
      <c r="C345" s="4">
        <v>298</v>
      </c>
      <c r="D345" s="4">
        <v>248</v>
      </c>
      <c r="E345" s="4">
        <v>30</v>
      </c>
      <c r="F345" s="13"/>
      <c r="G345" s="10"/>
      <c r="H345" s="27">
        <f t="shared" si="25"/>
        <v>643242.6</v>
      </c>
      <c r="I345" s="11">
        <f t="shared" si="26"/>
        <v>5.0494544099999992</v>
      </c>
      <c r="J345" s="18">
        <v>48.5</v>
      </c>
      <c r="K345" s="9">
        <f t="shared" si="27"/>
        <v>9.6049980972102702</v>
      </c>
      <c r="L345" s="10"/>
      <c r="M345" s="10">
        <f t="shared" si="28"/>
        <v>27300</v>
      </c>
      <c r="N345" s="10">
        <f t="shared" si="29"/>
        <v>6825</v>
      </c>
    </row>
    <row r="346" spans="1:18">
      <c r="A346" s="63"/>
      <c r="C346" s="4">
        <v>298</v>
      </c>
      <c r="D346" s="4">
        <v>248</v>
      </c>
      <c r="E346" s="4">
        <v>230</v>
      </c>
      <c r="F346" s="6"/>
      <c r="H346" s="27">
        <f t="shared" si="25"/>
        <v>4931526.5999999996</v>
      </c>
      <c r="I346" s="11">
        <f t="shared" si="26"/>
        <v>38.712483809999995</v>
      </c>
      <c r="J346" s="18">
        <v>271</v>
      </c>
      <c r="K346" s="9">
        <f t="shared" si="27"/>
        <v>7.000325820736844</v>
      </c>
      <c r="L346" s="10"/>
      <c r="M346" s="10">
        <f t="shared" si="28"/>
        <v>27300</v>
      </c>
      <c r="N346" s="10">
        <f t="shared" si="29"/>
        <v>6825</v>
      </c>
    </row>
    <row r="347" spans="1:18">
      <c r="A347" s="63"/>
      <c r="B347" s="10"/>
      <c r="C347" s="4">
        <v>298</v>
      </c>
      <c r="D347" s="4">
        <v>249</v>
      </c>
      <c r="E347" s="4">
        <v>50</v>
      </c>
      <c r="F347" s="13"/>
      <c r="G347" s="10"/>
      <c r="H347" s="27">
        <f t="shared" si="25"/>
        <v>1052553.8099999998</v>
      </c>
      <c r="I347" s="11">
        <f t="shared" si="26"/>
        <v>8.2625474084999979</v>
      </c>
      <c r="J347" s="18">
        <v>70.7</v>
      </c>
      <c r="K347" s="9">
        <f t="shared" si="27"/>
        <v>8.5566831274418114</v>
      </c>
      <c r="L347" s="10"/>
      <c r="M347" s="10">
        <f t="shared" si="28"/>
        <v>26803</v>
      </c>
      <c r="N347" s="10">
        <f t="shared" si="29"/>
        <v>6700.75</v>
      </c>
      <c r="P347" s="10"/>
      <c r="R347" s="10"/>
    </row>
    <row r="348" spans="1:18">
      <c r="A348" s="63"/>
      <c r="B348" s="10"/>
      <c r="C348" s="4">
        <v>298</v>
      </c>
      <c r="D348" s="4">
        <v>246</v>
      </c>
      <c r="E348" s="4">
        <v>100</v>
      </c>
      <c r="F348" s="13"/>
      <c r="G348" s="10"/>
      <c r="H348" s="27">
        <f t="shared" si="25"/>
        <v>2221739.5199999996</v>
      </c>
      <c r="I348" s="11">
        <f t="shared" si="26"/>
        <v>17.440655231999994</v>
      </c>
      <c r="J348" s="18">
        <v>128</v>
      </c>
      <c r="K348" s="9">
        <f t="shared" si="27"/>
        <v>7.3391738038113665</v>
      </c>
      <c r="L348" s="10"/>
      <c r="M348" s="10">
        <f t="shared" si="28"/>
        <v>28288</v>
      </c>
      <c r="N348" s="10">
        <f t="shared" si="29"/>
        <v>7072</v>
      </c>
      <c r="O348" s="10"/>
      <c r="P348" s="10"/>
      <c r="Q348" s="10"/>
    </row>
    <row r="349" spans="1:18">
      <c r="A349" s="63">
        <v>42640</v>
      </c>
      <c r="C349" s="4">
        <v>298</v>
      </c>
      <c r="D349" s="4">
        <v>246</v>
      </c>
      <c r="E349" s="4">
        <v>203.2</v>
      </c>
      <c r="F349" s="6"/>
      <c r="H349" s="27">
        <f t="shared" si="25"/>
        <v>4514574.7046400001</v>
      </c>
      <c r="I349" s="11">
        <f t="shared" si="26"/>
        <v>35.439411431423999</v>
      </c>
      <c r="J349" s="18">
        <v>250</v>
      </c>
      <c r="K349" s="9">
        <f t="shared" si="27"/>
        <v>7.0542932261658811</v>
      </c>
      <c r="L349" s="10"/>
      <c r="M349" s="10">
        <f t="shared" si="28"/>
        <v>28288</v>
      </c>
      <c r="N349" s="10">
        <f t="shared" si="29"/>
        <v>7072</v>
      </c>
    </row>
    <row r="350" spans="1:18">
      <c r="A350" s="63">
        <v>42752</v>
      </c>
      <c r="C350" s="4">
        <v>298</v>
      </c>
      <c r="D350" s="4">
        <v>246</v>
      </c>
      <c r="E350" s="4">
        <v>203.2</v>
      </c>
      <c r="F350" s="6"/>
      <c r="H350" s="27">
        <f t="shared" si="25"/>
        <v>4514574.7046400001</v>
      </c>
      <c r="I350" s="11">
        <f t="shared" si="26"/>
        <v>35.439411431423999</v>
      </c>
      <c r="J350" s="18">
        <v>250</v>
      </c>
      <c r="K350" s="9">
        <f t="shared" si="27"/>
        <v>7.0542932261658811</v>
      </c>
      <c r="L350" s="10"/>
      <c r="M350" s="10">
        <f t="shared" si="28"/>
        <v>28288</v>
      </c>
      <c r="N350" s="10">
        <f t="shared" si="29"/>
        <v>7072</v>
      </c>
    </row>
    <row r="351" spans="1:18">
      <c r="A351" s="63"/>
      <c r="B351" s="10"/>
      <c r="C351" s="4">
        <v>298</v>
      </c>
      <c r="D351" s="4">
        <v>246</v>
      </c>
      <c r="E351" s="4">
        <v>203.2</v>
      </c>
      <c r="F351" s="13"/>
      <c r="G351" s="10"/>
      <c r="H351" s="27">
        <f t="shared" si="25"/>
        <v>4514574.7046400001</v>
      </c>
      <c r="I351" s="11">
        <f t="shared" si="26"/>
        <v>35.439411431423999</v>
      </c>
      <c r="J351" s="18">
        <v>265</v>
      </c>
      <c r="K351" s="9">
        <f t="shared" si="27"/>
        <v>7.4775508197358338</v>
      </c>
      <c r="L351" s="10"/>
      <c r="M351" s="10">
        <f t="shared" si="28"/>
        <v>28288</v>
      </c>
      <c r="N351" s="10">
        <f t="shared" si="29"/>
        <v>7072</v>
      </c>
    </row>
    <row r="352" spans="1:18">
      <c r="A352" s="63"/>
      <c r="C352" s="4">
        <v>298</v>
      </c>
      <c r="D352" s="4">
        <v>246</v>
      </c>
      <c r="E352" s="4">
        <v>50</v>
      </c>
      <c r="F352" s="6"/>
      <c r="H352" s="27">
        <f t="shared" si="25"/>
        <v>1110869.7599999998</v>
      </c>
      <c r="I352" s="11">
        <f t="shared" si="26"/>
        <v>8.720327615999997</v>
      </c>
      <c r="J352" s="18">
        <v>58.5</v>
      </c>
      <c r="K352" s="9">
        <f t="shared" si="27"/>
        <v>6.7084635550463272</v>
      </c>
      <c r="L352" s="10"/>
      <c r="M352" s="10">
        <f t="shared" si="28"/>
        <v>28288</v>
      </c>
      <c r="N352" s="10">
        <f t="shared" si="29"/>
        <v>7072</v>
      </c>
    </row>
    <row r="353" spans="1:14" s="10" customFormat="1">
      <c r="A353" s="63">
        <v>42965</v>
      </c>
      <c r="B353" s="10" t="s">
        <v>13</v>
      </c>
      <c r="C353" s="4">
        <v>298</v>
      </c>
      <c r="D353" s="4">
        <v>248</v>
      </c>
      <c r="E353" s="4">
        <v>101.6</v>
      </c>
      <c r="F353" s="13"/>
      <c r="H353" s="27">
        <f t="shared" si="25"/>
        <v>2178448.2719999999</v>
      </c>
      <c r="I353" s="11">
        <f t="shared" si="26"/>
        <v>17.100818935199996</v>
      </c>
      <c r="J353" s="18">
        <v>127.5</v>
      </c>
      <c r="K353" s="9">
        <f t="shared" si="27"/>
        <v>7.4557832863522373</v>
      </c>
      <c r="M353" s="10">
        <f t="shared" si="28"/>
        <v>27300</v>
      </c>
      <c r="N353" s="10">
        <f t="shared" si="29"/>
        <v>6825</v>
      </c>
    </row>
    <row r="354" spans="1:14" s="10" customFormat="1">
      <c r="A354" s="63">
        <v>42964</v>
      </c>
      <c r="B354" s="10" t="s">
        <v>13</v>
      </c>
      <c r="C354" s="4">
        <v>323</v>
      </c>
      <c r="D354" s="4">
        <v>305</v>
      </c>
      <c r="E354" s="4">
        <v>203</v>
      </c>
      <c r="F354" s="13"/>
      <c r="H354" s="27">
        <f t="shared" si="25"/>
        <v>1802266.8047999998</v>
      </c>
      <c r="I354" s="11">
        <f t="shared" si="26"/>
        <v>14.147794417679997</v>
      </c>
      <c r="J354" s="18">
        <v>132.30000000000001</v>
      </c>
      <c r="K354" s="9">
        <f t="shared" si="27"/>
        <v>9.3512809201319325</v>
      </c>
      <c r="M354" s="10">
        <f t="shared" si="28"/>
        <v>11304</v>
      </c>
      <c r="N354" s="10">
        <f t="shared" si="29"/>
        <v>2826</v>
      </c>
    </row>
    <row r="355" spans="1:14" s="10" customFormat="1">
      <c r="A355" s="63">
        <v>42923</v>
      </c>
      <c r="B355" s="10" t="s">
        <v>13</v>
      </c>
      <c r="C355" s="4">
        <v>323</v>
      </c>
      <c r="D355" s="4">
        <v>305</v>
      </c>
      <c r="E355" s="4">
        <v>393</v>
      </c>
      <c r="F355" s="13"/>
      <c r="H355" s="27">
        <f t="shared" si="25"/>
        <v>3489117.5088</v>
      </c>
      <c r="I355" s="11">
        <f t="shared" si="26"/>
        <v>27.389572444079999</v>
      </c>
      <c r="J355" s="18">
        <v>202</v>
      </c>
      <c r="K355" s="9">
        <f t="shared" si="27"/>
        <v>7.3750694872077283</v>
      </c>
      <c r="M355" s="10">
        <f t="shared" si="28"/>
        <v>11304</v>
      </c>
      <c r="N355" s="10">
        <f t="shared" si="29"/>
        <v>2826</v>
      </c>
    </row>
    <row r="356" spans="1:14">
      <c r="A356" s="63">
        <v>42752</v>
      </c>
      <c r="C356" s="4">
        <v>323.8</v>
      </c>
      <c r="D356" s="4">
        <v>313.5</v>
      </c>
      <c r="E356" s="4">
        <v>863.59999999999991</v>
      </c>
      <c r="F356" s="6"/>
      <c r="H356" s="27">
        <f t="shared" si="25"/>
        <v>4452302.603733601</v>
      </c>
      <c r="I356" s="11">
        <f t="shared" si="26"/>
        <v>34.950575439308764</v>
      </c>
      <c r="J356" s="19">
        <v>325</v>
      </c>
      <c r="K356" s="9">
        <f t="shared" si="27"/>
        <v>9.2988454672043499</v>
      </c>
      <c r="L356" s="10"/>
      <c r="M356" s="10">
        <f t="shared" si="28"/>
        <v>6564.1900000000023</v>
      </c>
      <c r="N356" s="10">
        <f t="shared" si="29"/>
        <v>1641.0475000000006</v>
      </c>
    </row>
    <row r="357" spans="1:14">
      <c r="A357" s="63"/>
      <c r="C357" s="4">
        <v>323.8</v>
      </c>
      <c r="D357" s="4">
        <v>313.5</v>
      </c>
      <c r="E357" s="4">
        <v>711.19999999999993</v>
      </c>
      <c r="H357" s="27">
        <f t="shared" si="25"/>
        <v>3666602.1442512008</v>
      </c>
      <c r="I357" s="11">
        <f t="shared" si="26"/>
        <v>28.782826832371924</v>
      </c>
      <c r="J357" s="19">
        <v>267.71437157435912</v>
      </c>
      <c r="K357" s="9">
        <f t="shared" si="27"/>
        <v>9.3011841100076342</v>
      </c>
      <c r="L357" s="10"/>
      <c r="M357" s="10">
        <f t="shared" si="28"/>
        <v>6564.1900000000023</v>
      </c>
      <c r="N357" s="10">
        <f t="shared" si="29"/>
        <v>1641.0475000000006</v>
      </c>
    </row>
    <row r="358" spans="1:14">
      <c r="A358" s="63"/>
      <c r="C358" s="4">
        <v>323.84999999999997</v>
      </c>
      <c r="D358" s="4">
        <v>314.32</v>
      </c>
      <c r="E358" s="4">
        <v>863.59999999999991</v>
      </c>
      <c r="H358" s="27">
        <f t="shared" si="25"/>
        <v>4125084.1807615329</v>
      </c>
      <c r="I358" s="11">
        <f t="shared" si="26"/>
        <v>32.381910818978028</v>
      </c>
      <c r="J358" s="19">
        <v>366.93376297978278</v>
      </c>
      <c r="K358" s="9">
        <f t="shared" si="27"/>
        <v>11.331442577030826</v>
      </c>
      <c r="L358" s="10"/>
      <c r="M358" s="10">
        <f t="shared" si="28"/>
        <v>6081.760099999985</v>
      </c>
      <c r="N358" s="10">
        <f t="shared" si="29"/>
        <v>1520.4400249999962</v>
      </c>
    </row>
    <row r="359" spans="1:14">
      <c r="A359" s="63"/>
      <c r="C359" s="4">
        <v>323.84999999999997</v>
      </c>
      <c r="D359" s="4">
        <v>314.32</v>
      </c>
      <c r="E359" s="4">
        <v>863.59999999999991</v>
      </c>
      <c r="H359" s="27">
        <f t="shared" si="25"/>
        <v>4125084.1807615329</v>
      </c>
      <c r="I359" s="11">
        <f t="shared" si="26"/>
        <v>32.381910818978028</v>
      </c>
      <c r="J359" s="19">
        <v>367</v>
      </c>
      <c r="K359" s="9">
        <f t="shared" si="27"/>
        <v>11.333488071522721</v>
      </c>
      <c r="L359" s="10"/>
      <c r="M359" s="10">
        <f t="shared" si="28"/>
        <v>6081.760099999985</v>
      </c>
      <c r="N359" s="10">
        <f t="shared" si="29"/>
        <v>1520.4400249999962</v>
      </c>
    </row>
    <row r="360" spans="1:14">
      <c r="A360" s="63"/>
      <c r="C360" s="4">
        <v>323.84999999999997</v>
      </c>
      <c r="D360" s="4">
        <v>314.32</v>
      </c>
      <c r="E360" s="4">
        <v>711.19999999999993</v>
      </c>
      <c r="H360" s="27">
        <f t="shared" si="25"/>
        <v>3397128.1488624392</v>
      </c>
      <c r="I360" s="11">
        <f t="shared" si="26"/>
        <v>26.667455968570145</v>
      </c>
      <c r="J360" s="19">
        <v>302</v>
      </c>
      <c r="K360" s="9">
        <f t="shared" si="27"/>
        <v>11.324664803269295</v>
      </c>
      <c r="L360" s="10"/>
      <c r="M360" s="10">
        <f t="shared" si="28"/>
        <v>6081.760099999985</v>
      </c>
      <c r="N360" s="10">
        <f t="shared" si="29"/>
        <v>1520.4400249999962</v>
      </c>
    </row>
    <row r="361" spans="1:14">
      <c r="A361" s="63"/>
      <c r="C361" s="4">
        <v>323.84999999999997</v>
      </c>
      <c r="D361" s="4">
        <v>314.32</v>
      </c>
      <c r="E361" s="4">
        <v>711.19999999999993</v>
      </c>
      <c r="H361" s="27">
        <f t="shared" si="25"/>
        <v>3397128.1488624392</v>
      </c>
      <c r="I361" s="11">
        <f t="shared" si="26"/>
        <v>26.667455968570145</v>
      </c>
      <c r="J361" s="19">
        <v>302.18074598335005</v>
      </c>
      <c r="K361" s="9">
        <f t="shared" si="27"/>
        <v>11.331442577030806</v>
      </c>
      <c r="L361" s="10"/>
      <c r="M361" s="10">
        <f t="shared" si="28"/>
        <v>6081.760099999985</v>
      </c>
      <c r="N361" s="10">
        <f t="shared" si="29"/>
        <v>1520.4400249999962</v>
      </c>
    </row>
    <row r="362" spans="1:14">
      <c r="A362" s="63"/>
      <c r="C362" s="7">
        <v>323.84999999999997</v>
      </c>
      <c r="D362" s="7">
        <v>307.97499999999997</v>
      </c>
      <c r="E362" s="7">
        <v>762</v>
      </c>
      <c r="H362" s="27">
        <f t="shared" si="25"/>
        <v>6002835.0305962516</v>
      </c>
      <c r="I362" s="11">
        <f t="shared" si="26"/>
        <v>47.122254990180572</v>
      </c>
      <c r="J362" s="18">
        <v>211.5</v>
      </c>
      <c r="K362" s="9">
        <f t="shared" si="27"/>
        <v>4.4883251033736133</v>
      </c>
      <c r="L362" s="10"/>
      <c r="M362" s="10">
        <f t="shared" si="28"/>
        <v>10030.221875000003</v>
      </c>
      <c r="N362" s="10">
        <f t="shared" si="29"/>
        <v>2507.5554687500007</v>
      </c>
    </row>
    <row r="363" spans="1:14">
      <c r="A363" s="63"/>
      <c r="C363" s="7">
        <v>323.84999999999997</v>
      </c>
      <c r="D363" s="7">
        <v>304.79999999999995</v>
      </c>
      <c r="E363" s="7">
        <v>63.5</v>
      </c>
      <c r="H363" s="27">
        <f t="shared" si="25"/>
        <v>597267.00304425007</v>
      </c>
      <c r="I363" s="11">
        <f t="shared" si="26"/>
        <v>4.6885459738973623</v>
      </c>
      <c r="J363" s="18">
        <v>37</v>
      </c>
      <c r="K363" s="9">
        <f t="shared" si="27"/>
        <v>7.8915723992024081</v>
      </c>
      <c r="L363" s="10"/>
      <c r="M363" s="10">
        <f t="shared" si="28"/>
        <v>11975.782500000001</v>
      </c>
      <c r="N363" s="10">
        <f t="shared" si="29"/>
        <v>2993.9456250000003</v>
      </c>
    </row>
    <row r="364" spans="1:14">
      <c r="A364" s="63">
        <v>42567</v>
      </c>
      <c r="C364" s="7">
        <v>323.84999999999997</v>
      </c>
      <c r="D364" s="7">
        <v>304.79999999999995</v>
      </c>
      <c r="E364" s="7">
        <v>127</v>
      </c>
      <c r="H364" s="27">
        <f t="shared" si="25"/>
        <v>1194534.0060885001</v>
      </c>
      <c r="I364" s="11">
        <f t="shared" si="26"/>
        <v>9.3770919477947245</v>
      </c>
      <c r="J364" s="18">
        <v>58.5</v>
      </c>
      <c r="K364" s="9">
        <f t="shared" si="27"/>
        <v>6.2386079101802823</v>
      </c>
      <c r="L364" s="10"/>
      <c r="M364" s="10">
        <f t="shared" si="28"/>
        <v>11975.782500000001</v>
      </c>
      <c r="N364" s="10">
        <f t="shared" si="29"/>
        <v>2993.9456250000003</v>
      </c>
    </row>
    <row r="365" spans="1:14" s="10" customFormat="1">
      <c r="A365" s="63">
        <v>42954</v>
      </c>
      <c r="B365" s="10" t="s">
        <v>13</v>
      </c>
      <c r="C365" s="15">
        <v>355.6</v>
      </c>
      <c r="D365" s="15">
        <v>10</v>
      </c>
      <c r="E365" s="15">
        <v>254</v>
      </c>
      <c r="H365" s="27">
        <f t="shared" si="25"/>
        <v>25206034.968576003</v>
      </c>
      <c r="I365" s="11">
        <f t="shared" si="26"/>
        <v>197.8673745033216</v>
      </c>
      <c r="J365" s="18">
        <v>123.5</v>
      </c>
      <c r="K365" s="9">
        <f t="shared" si="27"/>
        <v>0.62415544912345722</v>
      </c>
      <c r="M365" s="10">
        <f t="shared" si="28"/>
        <v>126351.36000000002</v>
      </c>
      <c r="N365" s="10">
        <f t="shared" si="29"/>
        <v>31587.840000000004</v>
      </c>
    </row>
    <row r="366" spans="1:14">
      <c r="A366" s="63">
        <v>42892</v>
      </c>
      <c r="B366" s="10"/>
      <c r="C366" s="15">
        <v>355.6</v>
      </c>
      <c r="D366" s="15" t="s">
        <v>260</v>
      </c>
      <c r="E366" s="15">
        <v>1320.8</v>
      </c>
      <c r="F366" s="10"/>
      <c r="G366" s="10"/>
      <c r="H366" s="27" t="e">
        <f>3.1416*E366*N366</f>
        <v>#VALUE!</v>
      </c>
      <c r="I366" s="11" t="e">
        <f>H366*0.00000785</f>
        <v>#VALUE!</v>
      </c>
      <c r="J366" s="18">
        <v>538</v>
      </c>
      <c r="K366" s="9" t="e">
        <f>J366/I366</f>
        <v>#VALUE!</v>
      </c>
      <c r="L366" s="10"/>
      <c r="M366" s="10" t="e">
        <f>(C366*C366)-(D366*D366)</f>
        <v>#VALUE!</v>
      </c>
      <c r="N366" s="10" t="e">
        <f>M366/4</f>
        <v>#VALUE!</v>
      </c>
    </row>
    <row r="367" spans="1:14">
      <c r="A367" s="63">
        <v>42416</v>
      </c>
      <c r="B367" s="10"/>
      <c r="C367" s="15">
        <v>355.6</v>
      </c>
      <c r="D367" s="15">
        <v>335.6</v>
      </c>
      <c r="E367" s="15">
        <v>711.2</v>
      </c>
      <c r="F367" s="10"/>
      <c r="G367" s="10"/>
      <c r="H367" s="27">
        <f t="shared" si="25"/>
        <v>7721761.2595200008</v>
      </c>
      <c r="I367" s="11">
        <f t="shared" si="26"/>
        <v>60.615825887231999</v>
      </c>
      <c r="J367" s="18">
        <v>284</v>
      </c>
      <c r="K367" s="9">
        <f t="shared" si="27"/>
        <v>4.6852450798632308</v>
      </c>
      <c r="L367" s="10"/>
      <c r="M367" s="10">
        <f t="shared" si="28"/>
        <v>13824</v>
      </c>
      <c r="N367" s="10">
        <f t="shared" si="29"/>
        <v>3456</v>
      </c>
    </row>
    <row r="368" spans="1:14">
      <c r="A368" s="63"/>
      <c r="B368" s="10"/>
      <c r="C368" s="15">
        <v>356</v>
      </c>
      <c r="D368" s="15">
        <v>336</v>
      </c>
      <c r="E368" s="15">
        <v>711</v>
      </c>
      <c r="F368" s="10"/>
      <c r="G368" s="10"/>
      <c r="H368" s="27">
        <f t="shared" si="25"/>
        <v>7728524.4960000003</v>
      </c>
      <c r="I368" s="11">
        <f t="shared" si="26"/>
        <v>60.668917293599996</v>
      </c>
      <c r="J368" s="18">
        <v>221.5</v>
      </c>
      <c r="K368" s="9">
        <f t="shared" si="27"/>
        <v>3.6509634567578839</v>
      </c>
      <c r="L368" s="10"/>
      <c r="M368" s="10">
        <f t="shared" si="28"/>
        <v>13840</v>
      </c>
      <c r="N368" s="10">
        <f t="shared" si="29"/>
        <v>3460</v>
      </c>
    </row>
    <row r="369" spans="1:15">
      <c r="A369" s="63">
        <v>42539</v>
      </c>
      <c r="C369" s="7">
        <v>406</v>
      </c>
      <c r="D369" s="7">
        <v>345</v>
      </c>
      <c r="E369" s="7">
        <v>100</v>
      </c>
      <c r="H369" s="27">
        <f t="shared" si="25"/>
        <v>3597995.9399999995</v>
      </c>
      <c r="I369" s="11">
        <f t="shared" si="26"/>
        <v>28.244268128999995</v>
      </c>
      <c r="J369" s="18">
        <v>209.5</v>
      </c>
      <c r="K369" s="9">
        <f t="shared" si="27"/>
        <v>7.417434186757859</v>
      </c>
      <c r="L369" s="10"/>
      <c r="M369" s="10">
        <f t="shared" si="28"/>
        <v>45811</v>
      </c>
      <c r="N369" s="10">
        <f t="shared" si="29"/>
        <v>11452.75</v>
      </c>
    </row>
    <row r="370" spans="1:15">
      <c r="A370" s="63"/>
      <c r="B370" s="10"/>
      <c r="C370" s="15">
        <v>406</v>
      </c>
      <c r="D370" s="15">
        <v>347</v>
      </c>
      <c r="E370" s="15">
        <v>152.4</v>
      </c>
      <c r="F370" s="10"/>
      <c r="G370" s="10"/>
      <c r="H370" s="27">
        <f t="shared" si="25"/>
        <v>5317687.9879200002</v>
      </c>
      <c r="I370" s="11">
        <f t="shared" si="26"/>
        <v>41.743850705172001</v>
      </c>
      <c r="J370" s="18">
        <v>305.60000000000002</v>
      </c>
      <c r="K370" s="9">
        <f t="shared" si="27"/>
        <v>7.3208387543925513</v>
      </c>
      <c r="L370" s="10"/>
      <c r="M370" s="10">
        <f t="shared" si="28"/>
        <v>44427</v>
      </c>
      <c r="N370" s="10">
        <f t="shared" si="29"/>
        <v>11106.75</v>
      </c>
    </row>
    <row r="371" spans="1:15">
      <c r="A371" s="63"/>
      <c r="C371" s="7">
        <v>406</v>
      </c>
      <c r="D371" s="7">
        <v>400</v>
      </c>
      <c r="E371" s="7">
        <v>1030</v>
      </c>
      <c r="H371" s="27">
        <f t="shared" si="25"/>
        <v>3912140.2319999998</v>
      </c>
      <c r="I371" s="11">
        <f t="shared" si="26"/>
        <v>30.710300821199997</v>
      </c>
      <c r="K371" s="9">
        <f t="shared" si="27"/>
        <v>0</v>
      </c>
      <c r="L371" s="10"/>
      <c r="M371" s="10">
        <f t="shared" si="28"/>
        <v>4836</v>
      </c>
      <c r="N371" s="10">
        <f t="shared" si="29"/>
        <v>1209</v>
      </c>
      <c r="O371" s="10"/>
    </row>
    <row r="372" spans="1:15">
      <c r="A372" s="63">
        <v>42488</v>
      </c>
      <c r="C372" s="7">
        <v>406</v>
      </c>
      <c r="D372" s="7">
        <v>400</v>
      </c>
      <c r="E372" s="7">
        <v>1030</v>
      </c>
      <c r="H372" s="27">
        <f t="shared" si="25"/>
        <v>3912140.2319999998</v>
      </c>
      <c r="I372" s="11">
        <f t="shared" si="26"/>
        <v>30.710300821199997</v>
      </c>
      <c r="J372" s="18">
        <v>58</v>
      </c>
      <c r="K372" s="9">
        <f t="shared" si="27"/>
        <v>1.8886171235405589</v>
      </c>
      <c r="L372" s="10"/>
      <c r="M372" s="10">
        <f t="shared" si="28"/>
        <v>4836</v>
      </c>
      <c r="N372" s="10">
        <f t="shared" si="29"/>
        <v>1209</v>
      </c>
    </row>
    <row r="373" spans="1:15">
      <c r="A373" s="63"/>
      <c r="B373" s="10"/>
      <c r="C373" s="15">
        <v>406.4</v>
      </c>
      <c r="D373" s="15">
        <v>387.35</v>
      </c>
      <c r="E373" s="15">
        <v>711.2</v>
      </c>
      <c r="F373" s="10"/>
      <c r="G373" s="10"/>
      <c r="H373" s="27">
        <f t="shared" si="25"/>
        <v>8446200.0430499855</v>
      </c>
      <c r="I373" s="11">
        <f t="shared" si="26"/>
        <v>66.302670337942388</v>
      </c>
      <c r="J373" s="18">
        <v>320</v>
      </c>
      <c r="K373" s="9">
        <f t="shared" si="27"/>
        <v>4.8263516140295888</v>
      </c>
      <c r="L373" s="10"/>
      <c r="M373" s="10">
        <f t="shared" si="28"/>
        <v>15120.937499999971</v>
      </c>
      <c r="N373" s="10">
        <f t="shared" si="29"/>
        <v>3780.2343749999927</v>
      </c>
    </row>
    <row r="374" spans="1:15">
      <c r="A374" s="63">
        <v>42892</v>
      </c>
      <c r="B374" s="10"/>
      <c r="C374" s="15">
        <v>406.4</v>
      </c>
      <c r="D374" s="15">
        <v>203.2</v>
      </c>
      <c r="E374" s="15">
        <v>1320.8</v>
      </c>
      <c r="F374" s="10"/>
      <c r="G374" s="10"/>
      <c r="H374" s="27">
        <f t="shared" si="25"/>
        <v>128498074.25495039</v>
      </c>
      <c r="I374" s="11">
        <f t="shared" si="26"/>
        <v>1008.7098829013605</v>
      </c>
      <c r="J374" s="18">
        <v>578</v>
      </c>
      <c r="K374" s="9">
        <f t="shared" si="27"/>
        <v>0.57300915733817726</v>
      </c>
      <c r="L374" s="10"/>
      <c r="M374" s="10">
        <f t="shared" si="28"/>
        <v>123870.72</v>
      </c>
      <c r="N374" s="10">
        <f t="shared" si="29"/>
        <v>30967.68</v>
      </c>
    </row>
    <row r="375" spans="1:15">
      <c r="A375" s="63">
        <v>42872</v>
      </c>
      <c r="B375" s="10" t="s">
        <v>13</v>
      </c>
      <c r="C375" s="15">
        <v>406.4</v>
      </c>
      <c r="D375" s="15">
        <v>7.9</v>
      </c>
      <c r="E375" s="15">
        <v>381</v>
      </c>
      <c r="F375" s="10"/>
      <c r="G375" s="10"/>
      <c r="H375" s="27">
        <f t="shared" si="25"/>
        <v>49403660.845769994</v>
      </c>
      <c r="I375" s="11">
        <f t="shared" si="26"/>
        <v>387.8187376392944</v>
      </c>
      <c r="J375" s="18">
        <v>175</v>
      </c>
      <c r="K375" s="9">
        <f t="shared" si="27"/>
        <v>0.45124173490236413</v>
      </c>
      <c r="L375" s="10"/>
      <c r="M375" s="10">
        <f t="shared" si="28"/>
        <v>165098.54999999999</v>
      </c>
      <c r="N375" s="10">
        <f t="shared" si="29"/>
        <v>41274.637499999997</v>
      </c>
    </row>
    <row r="376" spans="1:15">
      <c r="A376" s="63">
        <v>42567</v>
      </c>
      <c r="C376" s="7">
        <v>406.4</v>
      </c>
      <c r="D376" s="4">
        <v>390.56</v>
      </c>
      <c r="E376" s="7">
        <v>850.9</v>
      </c>
      <c r="H376" s="27">
        <f t="shared" si="25"/>
        <v>8436476.9102422893</v>
      </c>
      <c r="I376" s="11">
        <f t="shared" si="26"/>
        <v>66.226343745401962</v>
      </c>
      <c r="J376" s="18">
        <v>310</v>
      </c>
      <c r="K376" s="9">
        <f t="shared" si="27"/>
        <v>4.6809167238909071</v>
      </c>
      <c r="L376" s="10"/>
      <c r="M376" s="10">
        <f t="shared" si="28"/>
        <v>12623.84639999998</v>
      </c>
      <c r="N376" s="10">
        <f t="shared" si="29"/>
        <v>3155.9615999999951</v>
      </c>
    </row>
    <row r="377" spans="1:15">
      <c r="A377" s="63"/>
      <c r="B377" s="10"/>
      <c r="C377" s="15">
        <v>406.4</v>
      </c>
      <c r="D377" s="4">
        <v>390.6</v>
      </c>
      <c r="E377" s="15">
        <v>711.2</v>
      </c>
      <c r="F377" s="10"/>
      <c r="G377" s="10"/>
      <c r="H377" s="27">
        <f t="shared" si="25"/>
        <v>7033930.1820479874</v>
      </c>
      <c r="I377" s="11">
        <f t="shared" si="26"/>
        <v>55.216351929076694</v>
      </c>
      <c r="J377" s="18">
        <v>238.5</v>
      </c>
      <c r="K377" s="9">
        <f t="shared" si="27"/>
        <v>4.3193726435666049</v>
      </c>
      <c r="L377" s="10"/>
      <c r="M377" s="10">
        <f t="shared" si="28"/>
        <v>12592.599999999977</v>
      </c>
      <c r="N377" s="10">
        <f t="shared" si="29"/>
        <v>3148.1499999999942</v>
      </c>
    </row>
    <row r="378" spans="1:15">
      <c r="A378" s="63"/>
      <c r="C378" s="4">
        <v>406.4</v>
      </c>
      <c r="D378" s="4">
        <v>396.4</v>
      </c>
      <c r="E378" s="4">
        <v>863.59999999999991</v>
      </c>
      <c r="H378" s="27">
        <f t="shared" si="25"/>
        <v>5445163.1203199988</v>
      </c>
      <c r="I378" s="11">
        <f t="shared" si="26"/>
        <v>42.744530494511984</v>
      </c>
      <c r="J378" s="19">
        <v>485.2121922383954</v>
      </c>
      <c r="K378" s="9">
        <f t="shared" si="27"/>
        <v>11.351445123503984</v>
      </c>
      <c r="L378" s="10"/>
      <c r="M378" s="10">
        <f t="shared" si="28"/>
        <v>8028</v>
      </c>
      <c r="N378" s="10">
        <f t="shared" si="29"/>
        <v>2007</v>
      </c>
    </row>
    <row r="379" spans="1:15">
      <c r="A379" s="63"/>
      <c r="C379" s="7">
        <v>406.4</v>
      </c>
      <c r="D379" s="7">
        <v>398.4</v>
      </c>
      <c r="E379" s="7">
        <v>1030</v>
      </c>
      <c r="H379" s="27">
        <f t="shared" si="25"/>
        <v>5208420.9408000186</v>
      </c>
      <c r="I379" s="11">
        <f t="shared" si="26"/>
        <v>40.886104385280142</v>
      </c>
      <c r="K379" s="9">
        <f t="shared" si="27"/>
        <v>0</v>
      </c>
      <c r="L379" s="10"/>
      <c r="M379" s="10">
        <f t="shared" si="28"/>
        <v>6438.4000000000233</v>
      </c>
      <c r="N379" s="10">
        <f t="shared" si="29"/>
        <v>1609.6000000000058</v>
      </c>
    </row>
    <row r="380" spans="1:15">
      <c r="A380" s="63">
        <v>42752</v>
      </c>
      <c r="C380" s="7">
        <v>406.4</v>
      </c>
      <c r="D380" s="7">
        <v>398.4</v>
      </c>
      <c r="E380" s="7">
        <v>1030</v>
      </c>
      <c r="H380" s="27">
        <f t="shared" si="25"/>
        <v>5208420.9408000186</v>
      </c>
      <c r="I380" s="11">
        <f t="shared" si="26"/>
        <v>40.886104385280142</v>
      </c>
      <c r="K380" s="9">
        <f t="shared" si="27"/>
        <v>0</v>
      </c>
      <c r="L380" s="10"/>
      <c r="M380" s="10">
        <f t="shared" si="28"/>
        <v>6438.4000000000233</v>
      </c>
      <c r="N380" s="10">
        <f t="shared" si="29"/>
        <v>1609.6000000000058</v>
      </c>
    </row>
    <row r="381" spans="1:15" s="10" customFormat="1">
      <c r="A381" s="63">
        <v>42936</v>
      </c>
      <c r="B381" s="10" t="s">
        <v>13</v>
      </c>
      <c r="C381" s="15">
        <v>406.4</v>
      </c>
      <c r="D381" s="15">
        <v>9.5</v>
      </c>
      <c r="E381" s="15">
        <v>406.4</v>
      </c>
      <c r="H381" s="27">
        <f t="shared" si="25"/>
        <v>52688352.081657596</v>
      </c>
      <c r="I381" s="11">
        <f t="shared" si="26"/>
        <v>413.60356384101209</v>
      </c>
      <c r="J381" s="56">
        <v>187.7</v>
      </c>
      <c r="K381" s="9">
        <f t="shared" si="27"/>
        <v>0.45381620568470554</v>
      </c>
      <c r="M381" s="10">
        <f t="shared" si="28"/>
        <v>165070.71</v>
      </c>
      <c r="N381" s="10">
        <f t="shared" si="29"/>
        <v>41267.677499999998</v>
      </c>
    </row>
    <row r="382" spans="1:15">
      <c r="A382" s="63">
        <v>42752</v>
      </c>
      <c r="B382" s="10"/>
      <c r="C382" s="4">
        <v>457.2</v>
      </c>
      <c r="D382" s="15">
        <v>441.32499999999999</v>
      </c>
      <c r="E382" s="15">
        <v>570</v>
      </c>
      <c r="F382" s="10"/>
      <c r="G382" s="10"/>
      <c r="H382" s="27">
        <f t="shared" si="25"/>
        <v>6385716.7648312524</v>
      </c>
      <c r="I382" s="11">
        <f t="shared" si="26"/>
        <v>50.12787660392533</v>
      </c>
      <c r="J382" s="18">
        <v>235</v>
      </c>
      <c r="K382" s="9">
        <f t="shared" si="27"/>
        <v>4.6880102633670706</v>
      </c>
      <c r="L382" s="10"/>
      <c r="M382" s="10">
        <f t="shared" si="28"/>
        <v>14264.084375000006</v>
      </c>
      <c r="N382" s="10">
        <f t="shared" si="29"/>
        <v>3566.0210937500015</v>
      </c>
    </row>
    <row r="383" spans="1:15">
      <c r="A383" s="63"/>
      <c r="C383" s="4">
        <v>457.2</v>
      </c>
      <c r="D383" s="4">
        <v>447.67</v>
      </c>
      <c r="E383" s="4">
        <v>863.59999999999991</v>
      </c>
      <c r="H383" s="27">
        <f t="shared" si="25"/>
        <v>5849013.4645089619</v>
      </c>
      <c r="I383" s="11">
        <f t="shared" si="26"/>
        <v>45.914755696395346</v>
      </c>
      <c r="J383" s="19">
        <v>520</v>
      </c>
      <c r="K383" s="9">
        <f t="shared" si="27"/>
        <v>11.325335224223439</v>
      </c>
      <c r="L383" s="10"/>
      <c r="M383" s="10">
        <f t="shared" si="28"/>
        <v>8623.4110999999684</v>
      </c>
      <c r="N383" s="10">
        <f t="shared" si="29"/>
        <v>2155.8527749999921</v>
      </c>
    </row>
    <row r="384" spans="1:15">
      <c r="A384" s="63"/>
      <c r="C384" s="4">
        <v>457.2</v>
      </c>
      <c r="D384" s="4">
        <v>447.67</v>
      </c>
      <c r="E384" s="4">
        <v>711.19999999999993</v>
      </c>
      <c r="H384" s="27">
        <f t="shared" si="25"/>
        <v>4816834.6178309098</v>
      </c>
      <c r="I384" s="11">
        <f t="shared" si="26"/>
        <v>37.812151749972642</v>
      </c>
      <c r="J384" s="19">
        <v>429</v>
      </c>
      <c r="K384" s="9">
        <f t="shared" si="27"/>
        <v>11.345559037123836</v>
      </c>
      <c r="L384" s="10"/>
      <c r="M384" s="10">
        <f t="shared" si="28"/>
        <v>8623.4110999999684</v>
      </c>
      <c r="N384" s="10">
        <f t="shared" si="29"/>
        <v>2155.8527749999921</v>
      </c>
    </row>
    <row r="385" spans="1:16">
      <c r="A385" s="63"/>
      <c r="C385" s="7">
        <v>457.2</v>
      </c>
      <c r="D385" s="4">
        <v>419.09999999999997</v>
      </c>
      <c r="E385" s="7">
        <v>570</v>
      </c>
      <c r="H385" s="27">
        <f t="shared" si="25"/>
        <v>14946638.816340012</v>
      </c>
      <c r="I385" s="11">
        <f t="shared" si="26"/>
        <v>117.33111470826908</v>
      </c>
      <c r="J385" s="18">
        <v>225</v>
      </c>
      <c r="K385" s="9">
        <f t="shared" si="27"/>
        <v>1.9176498966999314</v>
      </c>
      <c r="L385" s="10"/>
      <c r="M385" s="10">
        <f t="shared" si="28"/>
        <v>33387.030000000028</v>
      </c>
      <c r="N385" s="10">
        <f t="shared" si="29"/>
        <v>8346.757500000007</v>
      </c>
    </row>
    <row r="386" spans="1:16">
      <c r="A386" s="63"/>
      <c r="C386" s="7">
        <v>457.2</v>
      </c>
      <c r="D386" s="7">
        <v>447.67499999999995</v>
      </c>
      <c r="E386" s="7">
        <v>570</v>
      </c>
      <c r="H386" s="27">
        <f t="shared" si="25"/>
        <v>3858507.3031312684</v>
      </c>
      <c r="I386" s="11">
        <f t="shared" si="26"/>
        <v>30.289282329580455</v>
      </c>
      <c r="J386" s="18">
        <v>225</v>
      </c>
      <c r="K386" s="9">
        <f t="shared" si="27"/>
        <v>7.428370126163915</v>
      </c>
      <c r="L386" s="10"/>
      <c r="M386" s="10">
        <f t="shared" si="28"/>
        <v>8618.9343750000407</v>
      </c>
      <c r="N386" s="10">
        <f t="shared" si="29"/>
        <v>2154.7335937500102</v>
      </c>
    </row>
    <row r="387" spans="1:16">
      <c r="A387" s="63"/>
      <c r="C387" s="7">
        <v>457.2</v>
      </c>
      <c r="D387" s="7">
        <v>447.67499999999995</v>
      </c>
      <c r="E387" s="7">
        <v>570</v>
      </c>
      <c r="H387" s="27">
        <f t="shared" si="25"/>
        <v>3858507.3031312684</v>
      </c>
      <c r="I387" s="11">
        <f t="shared" si="26"/>
        <v>30.289282329580455</v>
      </c>
      <c r="J387" s="18">
        <v>225</v>
      </c>
      <c r="K387" s="9">
        <f t="shared" si="27"/>
        <v>7.428370126163915</v>
      </c>
      <c r="L387" s="10"/>
      <c r="M387" s="10">
        <f t="shared" si="28"/>
        <v>8618.9343750000407</v>
      </c>
      <c r="N387" s="10">
        <f t="shared" si="29"/>
        <v>2154.7335937500102</v>
      </c>
    </row>
    <row r="388" spans="1:16">
      <c r="A388" s="63"/>
      <c r="B388" s="10"/>
      <c r="C388" s="15">
        <v>457.2</v>
      </c>
      <c r="D388" s="15">
        <v>449.26</v>
      </c>
      <c r="E388" s="15">
        <v>570</v>
      </c>
      <c r="F388" s="10"/>
      <c r="G388" s="10"/>
      <c r="H388" s="27">
        <f t="shared" si="25"/>
        <v>3222069.4670472024</v>
      </c>
      <c r="I388" s="11">
        <f t="shared" si="26"/>
        <v>25.293245316320537</v>
      </c>
      <c r="J388" s="18">
        <v>235</v>
      </c>
      <c r="K388" s="9">
        <f t="shared" si="27"/>
        <v>9.2910180983523531</v>
      </c>
      <c r="L388" s="10"/>
      <c r="M388" s="10">
        <f t="shared" si="28"/>
        <v>7197.2924000000057</v>
      </c>
      <c r="N388" s="10">
        <f t="shared" si="29"/>
        <v>1799.3231000000014</v>
      </c>
    </row>
    <row r="389" spans="1:16">
      <c r="A389" s="63"/>
      <c r="C389" s="7">
        <v>457.2</v>
      </c>
      <c r="D389" s="7">
        <v>0</v>
      </c>
      <c r="E389" s="7">
        <v>570</v>
      </c>
      <c r="H389" s="27">
        <f t="shared" si="25"/>
        <v>93578956.067519993</v>
      </c>
      <c r="I389" s="11">
        <f t="shared" si="26"/>
        <v>734.59480513003189</v>
      </c>
      <c r="J389" s="18">
        <v>219</v>
      </c>
      <c r="K389" s="9">
        <f t="shared" si="27"/>
        <v>0.29812353486659143</v>
      </c>
      <c r="L389" s="10"/>
      <c r="M389" s="10">
        <f t="shared" si="28"/>
        <v>209031.84</v>
      </c>
      <c r="N389" s="10">
        <f t="shared" si="29"/>
        <v>52257.96</v>
      </c>
      <c r="P389" s="10"/>
    </row>
    <row r="390" spans="1:16">
      <c r="A390" s="63">
        <v>42864</v>
      </c>
      <c r="B390" s="10" t="s">
        <v>36</v>
      </c>
      <c r="C390" s="15">
        <v>457.2</v>
      </c>
      <c r="D390" s="15">
        <v>7.9379999999999997</v>
      </c>
      <c r="E390" s="15">
        <v>570</v>
      </c>
      <c r="F390" s="10"/>
      <c r="G390" s="10"/>
      <c r="H390" s="27">
        <f t="shared" si="25"/>
        <v>93550747.051221773</v>
      </c>
      <c r="I390" s="11">
        <f t="shared" si="26"/>
        <v>734.3733643520909</v>
      </c>
      <c r="J390" s="18">
        <v>230</v>
      </c>
      <c r="K390" s="9">
        <f t="shared" si="27"/>
        <v>0.31319218692377288</v>
      </c>
      <c r="L390" s="10"/>
      <c r="M390" s="10">
        <f t="shared" si="28"/>
        <v>208968.828156</v>
      </c>
      <c r="N390" s="10">
        <f t="shared" si="29"/>
        <v>52242.207039000001</v>
      </c>
      <c r="O390" s="10"/>
    </row>
    <row r="391" spans="1:16" s="10" customFormat="1">
      <c r="A391" s="63">
        <v>42949</v>
      </c>
      <c r="B391" s="10" t="s">
        <v>13</v>
      </c>
      <c r="C391" s="15">
        <v>508</v>
      </c>
      <c r="D391" s="15">
        <v>9.5</v>
      </c>
      <c r="E391" s="15">
        <v>152</v>
      </c>
      <c r="H391" s="27">
        <f t="shared" si="25"/>
        <v>30797112.653999999</v>
      </c>
      <c r="I391" s="11">
        <f t="shared" si="26"/>
        <v>241.75733433389996</v>
      </c>
      <c r="J391" s="18">
        <v>102</v>
      </c>
      <c r="K391" s="9">
        <f t="shared" si="27"/>
        <v>0.42191067452424852</v>
      </c>
      <c r="M391" s="10">
        <f t="shared" si="28"/>
        <v>257973.75</v>
      </c>
      <c r="N391" s="10">
        <f t="shared" si="29"/>
        <v>64493.4375</v>
      </c>
    </row>
    <row r="392" spans="1:16" s="10" customFormat="1">
      <c r="A392" s="63">
        <v>42955</v>
      </c>
      <c r="B392" s="10" t="s">
        <v>13</v>
      </c>
      <c r="C392" s="15">
        <v>508</v>
      </c>
      <c r="D392" s="15">
        <v>9.5</v>
      </c>
      <c r="E392" s="15">
        <v>1016</v>
      </c>
      <c r="H392" s="27">
        <f t="shared" si="25"/>
        <v>205854384.58200002</v>
      </c>
      <c r="I392" s="11">
        <f t="shared" si="26"/>
        <v>1615.9569189686999</v>
      </c>
      <c r="J392" s="18">
        <v>451.5</v>
      </c>
      <c r="K392" s="9">
        <f t="shared" si="27"/>
        <v>0.27940101292313307</v>
      </c>
      <c r="M392" s="10">
        <f t="shared" si="28"/>
        <v>257973.75</v>
      </c>
      <c r="N392" s="10">
        <f t="shared" si="29"/>
        <v>64493.4375</v>
      </c>
      <c r="O392" s="10" t="s">
        <v>310</v>
      </c>
    </row>
    <row r="393" spans="1:16">
      <c r="A393" s="63">
        <v>42891</v>
      </c>
      <c r="B393" s="10" t="s">
        <v>13</v>
      </c>
      <c r="C393" s="15">
        <v>508</v>
      </c>
      <c r="D393" s="15">
        <v>12.7</v>
      </c>
      <c r="E393" s="15">
        <v>101.6</v>
      </c>
      <c r="F393" s="10"/>
      <c r="G393" s="10"/>
      <c r="H393" s="27">
        <f t="shared" si="25"/>
        <v>20579769.704894397</v>
      </c>
      <c r="I393" s="11">
        <f t="shared" si="26"/>
        <v>161.55119218342099</v>
      </c>
      <c r="J393" s="18">
        <v>93.5</v>
      </c>
      <c r="K393" s="9">
        <f t="shared" si="27"/>
        <v>0.57876391214645173</v>
      </c>
      <c r="L393" s="10"/>
      <c r="M393" s="10">
        <f t="shared" si="28"/>
        <v>257902.71</v>
      </c>
      <c r="N393" s="10">
        <f t="shared" si="29"/>
        <v>64475.677499999998</v>
      </c>
    </row>
    <row r="394" spans="1:16">
      <c r="A394" s="63">
        <v>42752</v>
      </c>
      <c r="C394" s="7">
        <v>508</v>
      </c>
      <c r="D394" s="7">
        <v>0</v>
      </c>
      <c r="E394" s="7">
        <v>101.6</v>
      </c>
      <c r="H394" s="27">
        <f t="shared" si="25"/>
        <v>20592640.104959998</v>
      </c>
      <c r="I394" s="11">
        <f t="shared" si="26"/>
        <v>161.65222482393597</v>
      </c>
      <c r="J394" s="18">
        <v>65</v>
      </c>
      <c r="K394" s="9">
        <f t="shared" si="27"/>
        <v>0.40209777546083858</v>
      </c>
      <c r="L394" s="10"/>
      <c r="M394" s="10">
        <f t="shared" si="28"/>
        <v>258064</v>
      </c>
      <c r="N394" s="10">
        <f t="shared" si="29"/>
        <v>64516</v>
      </c>
    </row>
    <row r="395" spans="1:16">
      <c r="A395" s="63">
        <v>42604</v>
      </c>
      <c r="C395" s="7">
        <v>508</v>
      </c>
      <c r="D395" s="7">
        <v>0</v>
      </c>
      <c r="E395" s="7">
        <v>304.79999999999995</v>
      </c>
      <c r="H395" s="27">
        <f t="shared" si="25"/>
        <v>61777920.314879991</v>
      </c>
      <c r="I395" s="11">
        <f t="shared" si="26"/>
        <v>484.9566744718079</v>
      </c>
      <c r="J395" s="18">
        <v>175</v>
      </c>
      <c r="K395" s="9">
        <f t="shared" si="27"/>
        <v>0.36085697797767563</v>
      </c>
      <c r="L395" s="10"/>
      <c r="M395" s="10">
        <f t="shared" si="28"/>
        <v>258064</v>
      </c>
      <c r="N395" s="10">
        <f t="shared" si="29"/>
        <v>64516</v>
      </c>
    </row>
    <row r="396" spans="1:16">
      <c r="A396" s="63"/>
      <c r="B396" s="10" t="s">
        <v>13</v>
      </c>
      <c r="C396" s="15">
        <v>508</v>
      </c>
      <c r="D396" s="15">
        <v>482.6</v>
      </c>
      <c r="E396" s="15">
        <v>203.2</v>
      </c>
      <c r="F396" s="10"/>
      <c r="G396" s="10"/>
      <c r="H396" s="27">
        <f t="shared" si="25"/>
        <v>4015564.8204671983</v>
      </c>
      <c r="I396" s="11">
        <f t="shared" si="26"/>
        <v>31.522183840667505</v>
      </c>
      <c r="J396" s="18">
        <v>148</v>
      </c>
      <c r="K396" s="9">
        <f t="shared" si="27"/>
        <v>4.6951061750062424</v>
      </c>
      <c r="L396" s="10"/>
      <c r="M396" s="10">
        <f t="shared" si="28"/>
        <v>25161.239999999991</v>
      </c>
      <c r="N396" s="10">
        <f t="shared" si="29"/>
        <v>6290.3099999999977</v>
      </c>
    </row>
    <row r="397" spans="1:16">
      <c r="A397" s="63">
        <v>42469</v>
      </c>
      <c r="C397" s="7">
        <v>508</v>
      </c>
      <c r="D397" s="7">
        <v>484</v>
      </c>
      <c r="E397" s="7">
        <v>101.6</v>
      </c>
      <c r="H397" s="27">
        <f t="shared" si="25"/>
        <v>1899798.40512</v>
      </c>
      <c r="I397" s="11">
        <f t="shared" si="26"/>
        <v>14.913417480191999</v>
      </c>
      <c r="J397" s="18">
        <v>149.15316311040016</v>
      </c>
      <c r="K397" s="9">
        <f t="shared" si="27"/>
        <v>10.001273236567366</v>
      </c>
      <c r="L397" s="10"/>
      <c r="M397" s="10">
        <f t="shared" si="28"/>
        <v>23808</v>
      </c>
      <c r="N397" s="10">
        <f t="shared" si="29"/>
        <v>5952</v>
      </c>
    </row>
    <row r="398" spans="1:16">
      <c r="A398" s="63"/>
      <c r="C398" s="7">
        <v>508</v>
      </c>
      <c r="D398" s="7">
        <v>484</v>
      </c>
      <c r="E398" s="7">
        <v>101.6</v>
      </c>
      <c r="H398" s="27">
        <f t="shared" ref="H398:H406" si="30">3.1416*E398*N398</f>
        <v>1899798.40512</v>
      </c>
      <c r="I398" s="11">
        <f t="shared" ref="I398:I406" si="31">H398*0.00000785</f>
        <v>14.913417480191999</v>
      </c>
      <c r="J398" s="18">
        <v>85</v>
      </c>
      <c r="K398" s="9">
        <f t="shared" ref="K398:K406" si="32">J398/I398</f>
        <v>5.6995655162806917</v>
      </c>
      <c r="L398" s="10"/>
      <c r="M398" s="10">
        <f t="shared" ref="M398:M406" si="33">(C398*C398)-(D398*D398)</f>
        <v>23808</v>
      </c>
      <c r="N398" s="10">
        <f t="shared" ref="N398:N406" si="34">M398/4</f>
        <v>5952</v>
      </c>
    </row>
    <row r="399" spans="1:16">
      <c r="A399" s="63"/>
      <c r="C399" s="7">
        <v>508</v>
      </c>
      <c r="D399" s="7">
        <v>484</v>
      </c>
      <c r="E399" s="7">
        <v>304.8</v>
      </c>
      <c r="H399" s="27">
        <f t="shared" si="30"/>
        <v>5699395.2153600007</v>
      </c>
      <c r="I399" s="11">
        <f t="shared" si="31"/>
        <v>44.740252440576</v>
      </c>
      <c r="K399" s="9">
        <f t="shared" si="32"/>
        <v>0</v>
      </c>
      <c r="L399" s="10"/>
      <c r="M399" s="10">
        <f t="shared" si="33"/>
        <v>23808</v>
      </c>
      <c r="N399" s="10">
        <f t="shared" si="34"/>
        <v>5952</v>
      </c>
    </row>
    <row r="400" spans="1:16">
      <c r="A400" s="63"/>
      <c r="C400" s="7">
        <v>508</v>
      </c>
      <c r="D400" s="7">
        <v>0</v>
      </c>
      <c r="E400" s="7">
        <v>100</v>
      </c>
      <c r="H400" s="27">
        <f t="shared" si="30"/>
        <v>20268346.559999999</v>
      </c>
      <c r="I400" s="11">
        <f t="shared" si="31"/>
        <v>159.10652049599997</v>
      </c>
      <c r="K400" s="9">
        <f t="shared" si="32"/>
        <v>0</v>
      </c>
      <c r="L400" s="10"/>
      <c r="M400" s="10">
        <f t="shared" si="33"/>
        <v>258064</v>
      </c>
      <c r="N400" s="10">
        <f t="shared" si="34"/>
        <v>64516</v>
      </c>
    </row>
    <row r="401" spans="1:14">
      <c r="A401" s="63"/>
      <c r="C401" s="7">
        <v>508</v>
      </c>
      <c r="D401" s="7">
        <v>484</v>
      </c>
      <c r="E401" s="7">
        <v>101.6</v>
      </c>
      <c r="H401" s="27">
        <f t="shared" si="30"/>
        <v>1899798.40512</v>
      </c>
      <c r="I401" s="11">
        <f t="shared" si="31"/>
        <v>14.913417480191999</v>
      </c>
      <c r="J401" s="18">
        <v>149.15316311040016</v>
      </c>
      <c r="K401" s="9">
        <f t="shared" si="32"/>
        <v>10.001273236567366</v>
      </c>
      <c r="L401" s="10"/>
      <c r="M401" s="10">
        <f t="shared" si="33"/>
        <v>23808</v>
      </c>
      <c r="N401" s="10">
        <f t="shared" si="34"/>
        <v>5952</v>
      </c>
    </row>
    <row r="402" spans="1:14">
      <c r="A402" s="63"/>
      <c r="C402" s="7">
        <v>508</v>
      </c>
      <c r="D402" s="7">
        <v>484</v>
      </c>
      <c r="E402" s="7">
        <v>101.6</v>
      </c>
      <c r="H402" s="27">
        <f t="shared" si="30"/>
        <v>1899798.40512</v>
      </c>
      <c r="I402" s="11">
        <f t="shared" si="31"/>
        <v>14.913417480191999</v>
      </c>
      <c r="K402" s="9">
        <f t="shared" si="32"/>
        <v>0</v>
      </c>
      <c r="L402" s="10"/>
      <c r="M402" s="10">
        <f t="shared" si="33"/>
        <v>23808</v>
      </c>
      <c r="N402" s="10">
        <f t="shared" si="34"/>
        <v>5952</v>
      </c>
    </row>
    <row r="403" spans="1:14">
      <c r="A403" s="63"/>
      <c r="C403" s="7">
        <v>508</v>
      </c>
      <c r="D403" s="7">
        <v>484</v>
      </c>
      <c r="E403" s="7">
        <v>304.8</v>
      </c>
      <c r="H403" s="27">
        <f t="shared" si="30"/>
        <v>5699395.2153600007</v>
      </c>
      <c r="I403" s="11">
        <f t="shared" si="31"/>
        <v>44.740252440576</v>
      </c>
      <c r="K403" s="9">
        <f t="shared" si="32"/>
        <v>0</v>
      </c>
      <c r="L403" s="10"/>
      <c r="M403" s="10">
        <f t="shared" si="33"/>
        <v>23808</v>
      </c>
      <c r="N403" s="10">
        <f t="shared" si="34"/>
        <v>5952</v>
      </c>
    </row>
    <row r="404" spans="1:14">
      <c r="A404" s="63">
        <v>42641</v>
      </c>
      <c r="C404" s="7">
        <v>508</v>
      </c>
      <c r="D404" s="7">
        <v>0</v>
      </c>
      <c r="E404" s="7">
        <v>100</v>
      </c>
      <c r="H404" s="27">
        <f t="shared" si="30"/>
        <v>20268346.559999999</v>
      </c>
      <c r="I404" s="11">
        <f t="shared" si="31"/>
        <v>159.10652049599997</v>
      </c>
      <c r="J404" s="56"/>
      <c r="K404" s="9">
        <f t="shared" si="32"/>
        <v>0</v>
      </c>
      <c r="L404" s="10"/>
      <c r="M404" s="10">
        <f t="shared" si="33"/>
        <v>258064</v>
      </c>
      <c r="N404" s="10">
        <f t="shared" si="34"/>
        <v>64516</v>
      </c>
    </row>
    <row r="405" spans="1:14">
      <c r="A405" s="63">
        <v>42641</v>
      </c>
      <c r="B405" s="10"/>
      <c r="C405" s="15">
        <v>510</v>
      </c>
      <c r="D405" s="15">
        <v>177.8</v>
      </c>
      <c r="E405" s="15">
        <v>32</v>
      </c>
      <c r="F405" s="10"/>
      <c r="G405" s="10"/>
      <c r="H405" s="27">
        <f t="shared" si="30"/>
        <v>5742522.0948480004</v>
      </c>
      <c r="I405" s="11">
        <f t="shared" si="31"/>
        <v>45.078798444556803</v>
      </c>
      <c r="J405" s="56">
        <v>220</v>
      </c>
      <c r="K405" s="9">
        <f t="shared" si="32"/>
        <v>4.8803430346658825</v>
      </c>
      <c r="L405" s="10"/>
      <c r="M405" s="10">
        <f t="shared" si="33"/>
        <v>228487.16</v>
      </c>
      <c r="N405" s="10">
        <f t="shared" si="34"/>
        <v>57121.79</v>
      </c>
    </row>
    <row r="406" spans="1:14">
      <c r="A406" s="63"/>
      <c r="C406" s="1">
        <v>584.20000000000005</v>
      </c>
      <c r="D406" s="1">
        <v>292.10000000000002</v>
      </c>
      <c r="E406" s="1">
        <v>25</v>
      </c>
      <c r="H406" s="27">
        <f t="shared" si="30"/>
        <v>5025916.5610500006</v>
      </c>
      <c r="I406" s="11">
        <f t="shared" si="31"/>
        <v>39.453445004242504</v>
      </c>
      <c r="J406" s="56">
        <v>225</v>
      </c>
      <c r="K406" s="9">
        <f t="shared" si="32"/>
        <v>5.7029240406206689</v>
      </c>
      <c r="L406" s="10"/>
      <c r="M406" s="10">
        <f t="shared" si="33"/>
        <v>255967.23000000004</v>
      </c>
      <c r="N406" s="10">
        <f t="shared" si="34"/>
        <v>63991.80750000001</v>
      </c>
    </row>
    <row r="407" spans="1:14">
      <c r="A407" s="63"/>
      <c r="J407" s="56"/>
    </row>
    <row r="408" spans="1:14">
      <c r="A408" s="63"/>
      <c r="J408" s="56"/>
    </row>
    <row r="409" spans="1:14">
      <c r="A409" s="63"/>
      <c r="J409" s="56"/>
    </row>
    <row r="410" spans="1:14">
      <c r="A410" s="63"/>
      <c r="J410" s="56"/>
    </row>
    <row r="411" spans="1:14">
      <c r="A411" s="63"/>
      <c r="J411" s="56"/>
    </row>
    <row r="412" spans="1:14">
      <c r="A412" s="63"/>
      <c r="J412" s="56"/>
    </row>
    <row r="413" spans="1:14">
      <c r="J413" s="56"/>
    </row>
    <row r="414" spans="1:14">
      <c r="J414" s="56"/>
    </row>
    <row r="415" spans="1:14">
      <c r="J415" s="56"/>
    </row>
    <row r="416" spans="1:14">
      <c r="J416" s="56"/>
    </row>
    <row r="417" spans="10:10">
      <c r="J417" s="56"/>
    </row>
    <row r="418" spans="10:10">
      <c r="J418" s="56"/>
    </row>
    <row r="419" spans="10:10">
      <c r="J419" s="56"/>
    </row>
    <row r="420" spans="10:10">
      <c r="J420" s="56"/>
    </row>
    <row r="421" spans="10:10">
      <c r="J421" s="56"/>
    </row>
    <row r="422" spans="10:10">
      <c r="J422" s="56"/>
    </row>
    <row r="423" spans="10:10">
      <c r="J423" s="56"/>
    </row>
    <row r="424" spans="10:10">
      <c r="J424" s="56"/>
    </row>
    <row r="425" spans="10:10">
      <c r="J425" s="56"/>
    </row>
    <row r="426" spans="10:10">
      <c r="J426" s="56"/>
    </row>
    <row r="427" spans="10:10">
      <c r="J427" s="56"/>
    </row>
    <row r="428" spans="10:10">
      <c r="J428" s="56"/>
    </row>
    <row r="429" spans="10:10">
      <c r="J429" s="56"/>
    </row>
    <row r="430" spans="10:10">
      <c r="J430" s="56"/>
    </row>
    <row r="431" spans="10:10">
      <c r="J431" s="56"/>
    </row>
    <row r="432" spans="10:10">
      <c r="J432" s="56"/>
    </row>
    <row r="433" spans="10:10">
      <c r="J433" s="56"/>
    </row>
    <row r="434" spans="10:10">
      <c r="J434" s="56"/>
    </row>
    <row r="435" spans="10:10">
      <c r="J435" s="56"/>
    </row>
    <row r="436" spans="10:10">
      <c r="J436" s="56"/>
    </row>
    <row r="437" spans="10:10">
      <c r="J437" s="56"/>
    </row>
    <row r="438" spans="10:10">
      <c r="J438" s="56"/>
    </row>
    <row r="439" spans="10:10">
      <c r="J439" s="56"/>
    </row>
    <row r="440" spans="10:10">
      <c r="J440" s="56"/>
    </row>
    <row r="441" spans="10:10">
      <c r="J441" s="56"/>
    </row>
    <row r="442" spans="10:10">
      <c r="J442" s="56"/>
    </row>
    <row r="443" spans="10:10">
      <c r="J443" s="56"/>
    </row>
    <row r="444" spans="10:10">
      <c r="J444" s="56"/>
    </row>
    <row r="445" spans="10:10">
      <c r="J445" s="56"/>
    </row>
    <row r="446" spans="10:10">
      <c r="J446" s="56"/>
    </row>
    <row r="447" spans="10:10">
      <c r="J447" s="56"/>
    </row>
    <row r="448" spans="10:10">
      <c r="J448" s="56"/>
    </row>
    <row r="449" spans="10:10">
      <c r="J449" s="56"/>
    </row>
    <row r="450" spans="10:10">
      <c r="J450" s="56"/>
    </row>
    <row r="451" spans="10:10">
      <c r="J451" s="56"/>
    </row>
    <row r="452" spans="10:10">
      <c r="J452" s="56"/>
    </row>
    <row r="453" spans="10:10">
      <c r="J453" s="56"/>
    </row>
    <row r="454" spans="10:10">
      <c r="J454" s="56"/>
    </row>
    <row r="455" spans="10:10">
      <c r="J455" s="56"/>
    </row>
    <row r="456" spans="10:10">
      <c r="J456" s="56"/>
    </row>
    <row r="457" spans="10:10">
      <c r="J457" s="56"/>
    </row>
    <row r="458" spans="10:10">
      <c r="J458" s="56"/>
    </row>
    <row r="459" spans="10:10">
      <c r="J459" s="56"/>
    </row>
    <row r="460" spans="10:10">
      <c r="J460" s="56"/>
    </row>
    <row r="461" spans="10:10">
      <c r="J461" s="56"/>
    </row>
    <row r="462" spans="10:10">
      <c r="J462" s="56"/>
    </row>
    <row r="463" spans="10:10">
      <c r="J463" s="56"/>
    </row>
    <row r="464" spans="10:10">
      <c r="J464" s="56"/>
    </row>
    <row r="465" spans="10:10">
      <c r="J465" s="56"/>
    </row>
    <row r="466" spans="10:10">
      <c r="J466" s="56"/>
    </row>
    <row r="467" spans="10:10">
      <c r="J467" s="56"/>
    </row>
    <row r="468" spans="10:10">
      <c r="J468" s="56"/>
    </row>
    <row r="469" spans="10:10">
      <c r="J469" s="56"/>
    </row>
    <row r="470" spans="10:10">
      <c r="J470" s="56"/>
    </row>
    <row r="471" spans="10:10">
      <c r="J471" s="56"/>
    </row>
    <row r="472" spans="10:10">
      <c r="J472" s="56"/>
    </row>
    <row r="473" spans="10:10">
      <c r="J473" s="56"/>
    </row>
    <row r="474" spans="10:10">
      <c r="J474" s="56"/>
    </row>
    <row r="475" spans="10:10">
      <c r="J475" s="56"/>
    </row>
    <row r="476" spans="10:10">
      <c r="J476" s="56"/>
    </row>
    <row r="477" spans="10:10">
      <c r="J477" s="56"/>
    </row>
    <row r="478" spans="10:10">
      <c r="J478" s="56"/>
    </row>
    <row r="479" spans="10:10">
      <c r="J479" s="56"/>
    </row>
    <row r="480" spans="10:10">
      <c r="J480" s="56"/>
    </row>
    <row r="481" spans="10:10">
      <c r="J481" s="56"/>
    </row>
    <row r="482" spans="10:10">
      <c r="J482" s="56"/>
    </row>
    <row r="483" spans="10:10">
      <c r="J483" s="56"/>
    </row>
    <row r="484" spans="10:10">
      <c r="J484" s="56"/>
    </row>
    <row r="485" spans="10:10">
      <c r="J485" s="56"/>
    </row>
    <row r="486" spans="10:10">
      <c r="J486" s="56"/>
    </row>
    <row r="487" spans="10:10">
      <c r="J487" s="56"/>
    </row>
    <row r="488" spans="10:10">
      <c r="J488" s="56"/>
    </row>
    <row r="489" spans="10:10">
      <c r="J489" s="56"/>
    </row>
    <row r="490" spans="10:10">
      <c r="J490" s="56"/>
    </row>
    <row r="491" spans="10:10">
      <c r="J491" s="56"/>
    </row>
    <row r="492" spans="10:10">
      <c r="J492" s="56"/>
    </row>
    <row r="493" spans="10:10">
      <c r="J493" s="56"/>
    </row>
    <row r="494" spans="10:10">
      <c r="J494" s="56"/>
    </row>
    <row r="495" spans="10:10">
      <c r="J495" s="56"/>
    </row>
    <row r="496" spans="10:10">
      <c r="J496" s="56"/>
    </row>
    <row r="497" spans="10:10">
      <c r="J497" s="56"/>
    </row>
    <row r="498" spans="10:10">
      <c r="J498" s="56"/>
    </row>
    <row r="499" spans="10:10">
      <c r="J499" s="56"/>
    </row>
    <row r="500" spans="10:10">
      <c r="J500" s="56"/>
    </row>
    <row r="501" spans="10:10">
      <c r="J501" s="56"/>
    </row>
    <row r="502" spans="10:10">
      <c r="J502" s="56"/>
    </row>
    <row r="503" spans="10:10">
      <c r="J503" s="56"/>
    </row>
    <row r="504" spans="10:10">
      <c r="J504" s="56"/>
    </row>
    <row r="505" spans="10:10">
      <c r="J505" s="56"/>
    </row>
    <row r="506" spans="10:10">
      <c r="J506" s="56"/>
    </row>
    <row r="507" spans="10:10">
      <c r="J507" s="56"/>
    </row>
    <row r="508" spans="10:10">
      <c r="J508" s="56"/>
    </row>
    <row r="509" spans="10:10">
      <c r="J509" s="56"/>
    </row>
    <row r="510" spans="10:10">
      <c r="J510" s="56"/>
    </row>
    <row r="511" spans="10:10">
      <c r="J511" s="56"/>
    </row>
    <row r="512" spans="10:10">
      <c r="J512" s="56"/>
    </row>
    <row r="513" spans="10:10">
      <c r="J513" s="56"/>
    </row>
    <row r="514" spans="10:10">
      <c r="J514" s="56"/>
    </row>
    <row r="515" spans="10:10">
      <c r="J515" s="56"/>
    </row>
    <row r="516" spans="10:10">
      <c r="J516" s="56"/>
    </row>
    <row r="517" spans="10:10">
      <c r="J517" s="56"/>
    </row>
    <row r="518" spans="10:10">
      <c r="J518" s="56"/>
    </row>
    <row r="519" spans="10:10">
      <c r="J519" s="56"/>
    </row>
    <row r="520" spans="10:10">
      <c r="J520" s="56"/>
    </row>
    <row r="521" spans="10:10">
      <c r="J521" s="56"/>
    </row>
    <row r="522" spans="10:10">
      <c r="J522" s="56"/>
    </row>
    <row r="523" spans="10:10">
      <c r="J523" s="56"/>
    </row>
    <row r="524" spans="10:10">
      <c r="J524" s="56"/>
    </row>
    <row r="525" spans="10:10">
      <c r="J525" s="56"/>
    </row>
    <row r="526" spans="10:10">
      <c r="J526" s="56"/>
    </row>
    <row r="527" spans="10:10">
      <c r="J527" s="56"/>
    </row>
    <row r="528" spans="10:10">
      <c r="J528" s="56"/>
    </row>
    <row r="529" spans="10:10">
      <c r="J529" s="56"/>
    </row>
    <row r="530" spans="10:10">
      <c r="J530" s="56"/>
    </row>
    <row r="531" spans="10:10">
      <c r="J531" s="56"/>
    </row>
    <row r="532" spans="10:10">
      <c r="J532" s="56"/>
    </row>
    <row r="533" spans="10:10">
      <c r="J533" s="56"/>
    </row>
    <row r="534" spans="10:10">
      <c r="J534" s="56"/>
    </row>
    <row r="535" spans="10:10">
      <c r="J535" s="56"/>
    </row>
    <row r="536" spans="10:10">
      <c r="J536" s="56"/>
    </row>
    <row r="537" spans="10:10">
      <c r="J537" s="56"/>
    </row>
    <row r="538" spans="10:10">
      <c r="J538" s="56"/>
    </row>
    <row r="539" spans="10:10">
      <c r="J539" s="56"/>
    </row>
    <row r="540" spans="10:10">
      <c r="J540" s="56"/>
    </row>
    <row r="541" spans="10:10">
      <c r="J541" s="56"/>
    </row>
    <row r="542" spans="10:10">
      <c r="J542" s="56"/>
    </row>
    <row r="543" spans="10:10">
      <c r="J543" s="56"/>
    </row>
    <row r="544" spans="10:10">
      <c r="J544" s="56"/>
    </row>
    <row r="545" spans="10:10">
      <c r="J545" s="56"/>
    </row>
    <row r="546" spans="10:10">
      <c r="J546" s="56"/>
    </row>
    <row r="547" spans="10:10">
      <c r="J547" s="56"/>
    </row>
    <row r="548" spans="10:10">
      <c r="J548" s="56"/>
    </row>
    <row r="549" spans="10:10">
      <c r="J549" s="56"/>
    </row>
    <row r="550" spans="10:10">
      <c r="J550" s="56"/>
    </row>
    <row r="551" spans="10:10">
      <c r="J551" s="56"/>
    </row>
    <row r="552" spans="10:10">
      <c r="J552" s="56"/>
    </row>
    <row r="553" spans="10:10">
      <c r="J553" s="56"/>
    </row>
    <row r="554" spans="10:10">
      <c r="J554" s="56"/>
    </row>
    <row r="555" spans="10:10">
      <c r="J555" s="56"/>
    </row>
    <row r="556" spans="10:10">
      <c r="J556" s="56"/>
    </row>
    <row r="557" spans="10:10">
      <c r="J557" s="56"/>
    </row>
    <row r="558" spans="10:10">
      <c r="J558" s="56"/>
    </row>
    <row r="559" spans="10:10">
      <c r="J559" s="56"/>
    </row>
    <row r="560" spans="10:10">
      <c r="J560" s="56"/>
    </row>
    <row r="561" spans="10:10">
      <c r="J561" s="56"/>
    </row>
    <row r="562" spans="10:10">
      <c r="J562" s="56"/>
    </row>
    <row r="563" spans="10:10">
      <c r="J563" s="56"/>
    </row>
    <row r="564" spans="10:10">
      <c r="J564" s="56"/>
    </row>
    <row r="565" spans="10:10">
      <c r="J565" s="56"/>
    </row>
    <row r="566" spans="10:10">
      <c r="J566" s="56"/>
    </row>
    <row r="567" spans="10:10">
      <c r="J567" s="56"/>
    </row>
    <row r="568" spans="10:10">
      <c r="J568" s="56"/>
    </row>
    <row r="569" spans="10:10">
      <c r="J569" s="56"/>
    </row>
    <row r="570" spans="10:10">
      <c r="J570" s="56"/>
    </row>
    <row r="571" spans="10:10">
      <c r="J571" s="56"/>
    </row>
    <row r="572" spans="10:10">
      <c r="J572" s="56"/>
    </row>
    <row r="573" spans="10:10">
      <c r="J573" s="56"/>
    </row>
    <row r="574" spans="10:10">
      <c r="J574" s="56"/>
    </row>
    <row r="575" spans="10:10">
      <c r="J575" s="56"/>
    </row>
    <row r="576" spans="10:10">
      <c r="J576" s="56"/>
    </row>
    <row r="577" spans="10:10">
      <c r="J577" s="56"/>
    </row>
    <row r="578" spans="10:10">
      <c r="J578" s="56"/>
    </row>
    <row r="579" spans="10:10">
      <c r="J579" s="56"/>
    </row>
    <row r="580" spans="10:10">
      <c r="J580" s="56"/>
    </row>
    <row r="581" spans="10:10">
      <c r="J581" s="56"/>
    </row>
    <row r="582" spans="10:10">
      <c r="J582" s="56"/>
    </row>
    <row r="583" spans="10:10">
      <c r="J583" s="56"/>
    </row>
    <row r="584" spans="10:10">
      <c r="J584" s="56"/>
    </row>
    <row r="585" spans="10:10">
      <c r="J585" s="56"/>
    </row>
    <row r="586" spans="10:10">
      <c r="J586" s="56"/>
    </row>
    <row r="587" spans="10:10">
      <c r="J587" s="56"/>
    </row>
    <row r="588" spans="10:10">
      <c r="J588" s="56"/>
    </row>
    <row r="589" spans="10:10">
      <c r="J589" s="56"/>
    </row>
    <row r="590" spans="10:10">
      <c r="J590" s="56"/>
    </row>
    <row r="591" spans="10:10">
      <c r="J591" s="56"/>
    </row>
    <row r="592" spans="10:10">
      <c r="J592" s="56"/>
    </row>
    <row r="593" spans="10:10">
      <c r="J593" s="56"/>
    </row>
    <row r="594" spans="10:10">
      <c r="J594" s="56"/>
    </row>
    <row r="595" spans="10:10">
      <c r="J595" s="56"/>
    </row>
  </sheetData>
  <sortState ref="A47:P70">
    <sortCondition ref="D47:D70"/>
  </sortState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7"/>
  <dimension ref="A1:G78"/>
  <sheetViews>
    <sheetView topLeftCell="A19" workbookViewId="0">
      <selection activeCell="G24" sqref="G24"/>
    </sheetView>
  </sheetViews>
  <sheetFormatPr defaultRowHeight="15"/>
  <cols>
    <col min="1" max="1" width="10.42578125" customWidth="1"/>
    <col min="2" max="2" width="63.7109375" customWidth="1"/>
  </cols>
  <sheetData>
    <row r="1" spans="1:7">
      <c r="A1" s="63"/>
    </row>
    <row r="2" spans="1:7">
      <c r="A2" s="63"/>
      <c r="C2" s="10" t="s">
        <v>22</v>
      </c>
      <c r="D2" s="10" t="s">
        <v>23</v>
      </c>
      <c r="E2" s="10" t="s">
        <v>23</v>
      </c>
    </row>
    <row r="3" spans="1:7">
      <c r="A3" s="63"/>
      <c r="B3" s="63"/>
      <c r="E3" s="10" t="s">
        <v>202</v>
      </c>
    </row>
    <row r="4" spans="1:7" s="10" customFormat="1">
      <c r="A4" s="63">
        <v>42963</v>
      </c>
      <c r="B4" s="63" t="s">
        <v>314</v>
      </c>
      <c r="C4" s="56">
        <v>2.5</v>
      </c>
      <c r="E4" s="87"/>
    </row>
    <row r="5" spans="1:7">
      <c r="A5" s="63"/>
      <c r="B5" s="10" t="s">
        <v>24</v>
      </c>
      <c r="C5" s="56">
        <v>30.8</v>
      </c>
      <c r="D5" s="27"/>
      <c r="E5" s="78"/>
    </row>
    <row r="6" spans="1:7">
      <c r="A6" s="63">
        <v>37035</v>
      </c>
      <c r="B6" s="10" t="s">
        <v>24</v>
      </c>
      <c r="C6" s="56">
        <v>32.799999999999997</v>
      </c>
      <c r="D6" s="27"/>
      <c r="E6" s="78"/>
      <c r="F6" s="10"/>
      <c r="G6" s="10"/>
    </row>
    <row r="7" spans="1:7">
      <c r="A7" s="63"/>
      <c r="B7" s="10" t="s">
        <v>200</v>
      </c>
      <c r="C7" s="56">
        <v>42</v>
      </c>
      <c r="D7" s="27"/>
      <c r="E7" s="78"/>
    </row>
    <row r="8" spans="1:7">
      <c r="A8" s="63">
        <v>42868</v>
      </c>
      <c r="B8" s="10" t="s">
        <v>269</v>
      </c>
      <c r="C8" s="56">
        <v>43</v>
      </c>
      <c r="D8" s="27"/>
      <c r="E8" s="78"/>
    </row>
    <row r="9" spans="1:7">
      <c r="A9" s="63"/>
      <c r="B9" s="10" t="s">
        <v>201</v>
      </c>
      <c r="C9" s="56"/>
      <c r="D9" s="27"/>
      <c r="E9" s="78">
        <v>1.5</v>
      </c>
    </row>
    <row r="10" spans="1:7" s="10" customFormat="1">
      <c r="A10" s="63">
        <v>42942</v>
      </c>
      <c r="B10" s="10" t="s">
        <v>306</v>
      </c>
      <c r="C10" s="56">
        <v>1.2</v>
      </c>
      <c r="D10" s="27"/>
      <c r="E10" s="78"/>
    </row>
    <row r="11" spans="1:7">
      <c r="A11" s="63"/>
      <c r="B11" s="10" t="s">
        <v>229</v>
      </c>
      <c r="C11" s="56">
        <v>40</v>
      </c>
      <c r="D11" s="27"/>
      <c r="E11" s="78"/>
    </row>
    <row r="12" spans="1:7">
      <c r="A12" s="63">
        <v>42857</v>
      </c>
      <c r="B12" s="10" t="s">
        <v>263</v>
      </c>
      <c r="C12" s="56">
        <v>37.5</v>
      </c>
      <c r="D12" s="27"/>
      <c r="E12" s="78"/>
      <c r="F12" s="10"/>
    </row>
    <row r="13" spans="1:7" s="10" customFormat="1">
      <c r="A13" s="63">
        <v>42963</v>
      </c>
      <c r="B13" s="10" t="s">
        <v>321</v>
      </c>
      <c r="C13" s="56">
        <v>1.7</v>
      </c>
      <c r="D13" s="27"/>
      <c r="E13" s="78"/>
    </row>
    <row r="14" spans="1:7">
      <c r="A14" s="63"/>
      <c r="B14" s="10" t="s">
        <v>230</v>
      </c>
      <c r="C14" s="56">
        <v>12.5</v>
      </c>
      <c r="D14" s="27"/>
      <c r="E14" s="78"/>
    </row>
    <row r="15" spans="1:7">
      <c r="A15" s="63">
        <v>42815</v>
      </c>
      <c r="B15" s="10" t="s">
        <v>266</v>
      </c>
      <c r="C15" s="56">
        <v>14</v>
      </c>
      <c r="D15" s="27"/>
      <c r="E15" s="78"/>
      <c r="F15" s="10"/>
    </row>
    <row r="16" spans="1:7">
      <c r="A16" s="63">
        <v>42818</v>
      </c>
      <c r="B16" s="10" t="s">
        <v>265</v>
      </c>
      <c r="C16" s="56">
        <v>5</v>
      </c>
      <c r="D16" s="27"/>
      <c r="E16" s="78"/>
      <c r="F16" s="10"/>
    </row>
    <row r="17" spans="1:6">
      <c r="A17" s="63"/>
      <c r="B17" s="10" t="s">
        <v>231</v>
      </c>
      <c r="C17" s="56">
        <v>168</v>
      </c>
      <c r="D17" s="27"/>
      <c r="E17" s="78"/>
    </row>
    <row r="18" spans="1:6">
      <c r="A18" s="63">
        <v>42832</v>
      </c>
      <c r="B18" s="10" t="s">
        <v>231</v>
      </c>
      <c r="C18" s="56">
        <v>183</v>
      </c>
      <c r="D18" s="27"/>
      <c r="E18" s="78"/>
      <c r="F18" s="10"/>
    </row>
    <row r="19" spans="1:6" s="10" customFormat="1">
      <c r="A19" s="63">
        <v>42963</v>
      </c>
      <c r="B19" s="10" t="s">
        <v>322</v>
      </c>
      <c r="C19" s="56">
        <v>10</v>
      </c>
      <c r="D19" s="27"/>
      <c r="E19" s="78"/>
    </row>
    <row r="20" spans="1:6" s="10" customFormat="1">
      <c r="A20" s="63">
        <v>42951</v>
      </c>
      <c r="B20" s="10" t="s">
        <v>323</v>
      </c>
      <c r="C20" s="56">
        <v>12</v>
      </c>
      <c r="D20" s="27"/>
      <c r="E20" s="78"/>
    </row>
    <row r="21" spans="1:6">
      <c r="A21" s="63">
        <v>42826</v>
      </c>
      <c r="B21" s="10" t="s">
        <v>264</v>
      </c>
      <c r="C21" s="56">
        <v>64</v>
      </c>
      <c r="D21" s="27"/>
      <c r="E21" s="78"/>
    </row>
    <row r="22" spans="1:6">
      <c r="A22" s="63">
        <v>42857</v>
      </c>
      <c r="B22" s="10" t="s">
        <v>261</v>
      </c>
      <c r="C22" s="56">
        <v>78</v>
      </c>
      <c r="D22" s="27"/>
      <c r="E22" s="78"/>
    </row>
    <row r="23" spans="1:6">
      <c r="A23" s="63">
        <v>42787</v>
      </c>
      <c r="B23" s="10" t="s">
        <v>262</v>
      </c>
      <c r="C23" s="56">
        <v>99</v>
      </c>
      <c r="D23" s="27"/>
      <c r="E23" s="78"/>
      <c r="F23" s="10"/>
    </row>
    <row r="24" spans="1:6">
      <c r="A24" s="63">
        <v>42857</v>
      </c>
      <c r="B24" s="10" t="s">
        <v>262</v>
      </c>
      <c r="C24" s="56">
        <v>103</v>
      </c>
      <c r="D24" s="27"/>
      <c r="E24" s="78"/>
    </row>
    <row r="25" spans="1:6" s="10" customFormat="1">
      <c r="A25" s="63">
        <v>42951</v>
      </c>
      <c r="B25" s="10" t="s">
        <v>324</v>
      </c>
      <c r="C25" s="56">
        <v>120</v>
      </c>
      <c r="D25" s="27"/>
      <c r="E25" s="78"/>
    </row>
    <row r="26" spans="1:6" s="10" customFormat="1">
      <c r="A26" s="63">
        <v>42947</v>
      </c>
      <c r="B26" s="10" t="s">
        <v>302</v>
      </c>
      <c r="C26" s="56">
        <v>88</v>
      </c>
      <c r="D26" s="27"/>
      <c r="E26" s="78"/>
    </row>
    <row r="27" spans="1:6" s="10" customFormat="1">
      <c r="A27" s="63"/>
      <c r="B27" s="10" t="s">
        <v>301</v>
      </c>
      <c r="C27" s="56">
        <v>78.5</v>
      </c>
      <c r="D27" s="27"/>
      <c r="E27" s="78"/>
    </row>
    <row r="28" spans="1:6">
      <c r="A28" s="63">
        <v>42929</v>
      </c>
      <c r="B28" s="10" t="s">
        <v>289</v>
      </c>
      <c r="C28" s="56">
        <v>78.5</v>
      </c>
      <c r="D28" s="27"/>
      <c r="E28" s="78"/>
    </row>
    <row r="29" spans="1:6" s="10" customFormat="1">
      <c r="A29" s="63">
        <v>42948</v>
      </c>
      <c r="B29" s="10" t="s">
        <v>334</v>
      </c>
      <c r="C29" s="56">
        <v>78.5</v>
      </c>
      <c r="D29" s="27"/>
      <c r="E29" s="78"/>
    </row>
    <row r="30" spans="1:6" s="10" customFormat="1">
      <c r="A30" s="63"/>
      <c r="B30" s="10" t="s">
        <v>335</v>
      </c>
      <c r="C30" s="56">
        <v>78.5</v>
      </c>
      <c r="D30" s="27"/>
      <c r="E30" s="78"/>
    </row>
    <row r="31" spans="1:6">
      <c r="A31" s="63">
        <v>42929</v>
      </c>
      <c r="B31" s="10" t="s">
        <v>290</v>
      </c>
      <c r="C31" s="56">
        <v>10.6</v>
      </c>
      <c r="D31" s="27"/>
      <c r="E31" s="78"/>
    </row>
    <row r="32" spans="1:6" s="10" customFormat="1">
      <c r="A32" s="63">
        <v>42951</v>
      </c>
      <c r="B32" s="10" t="s">
        <v>325</v>
      </c>
      <c r="C32" s="56">
        <v>4.5</v>
      </c>
      <c r="D32" s="27"/>
      <c r="E32" s="78"/>
    </row>
    <row r="33" spans="1:5">
      <c r="A33" s="63">
        <v>42919</v>
      </c>
      <c r="B33" s="10" t="s">
        <v>293</v>
      </c>
      <c r="C33" s="56">
        <v>21</v>
      </c>
      <c r="D33" s="27"/>
      <c r="E33" s="78"/>
    </row>
    <row r="34" spans="1:5">
      <c r="A34" s="63"/>
      <c r="B34" s="10" t="s">
        <v>294</v>
      </c>
      <c r="C34" s="56">
        <v>22</v>
      </c>
      <c r="D34" s="27"/>
      <c r="E34" s="78"/>
    </row>
    <row r="35" spans="1:5">
      <c r="A35" s="63"/>
      <c r="B35" s="10" t="s">
        <v>295</v>
      </c>
      <c r="C35" s="56">
        <v>78</v>
      </c>
      <c r="D35" s="27"/>
      <c r="E35" s="78"/>
    </row>
    <row r="36" spans="1:5">
      <c r="A36" s="63"/>
      <c r="B36" s="10" t="s">
        <v>313</v>
      </c>
      <c r="C36" s="56">
        <v>55</v>
      </c>
      <c r="D36" s="27"/>
      <c r="E36" s="78"/>
    </row>
    <row r="37" spans="1:5">
      <c r="A37" s="63"/>
      <c r="B37" s="10" t="s">
        <v>296</v>
      </c>
      <c r="C37" s="56">
        <v>119</v>
      </c>
      <c r="D37" s="27"/>
      <c r="E37" s="78"/>
    </row>
    <row r="38" spans="1:5">
      <c r="A38" s="63">
        <v>42947</v>
      </c>
      <c r="B38" s="10" t="s">
        <v>297</v>
      </c>
      <c r="C38" s="56">
        <v>12.8</v>
      </c>
      <c r="D38" s="27"/>
      <c r="E38" s="78"/>
    </row>
    <row r="39" spans="1:5" s="10" customFormat="1">
      <c r="A39" s="63">
        <v>42957</v>
      </c>
      <c r="B39" s="10" t="s">
        <v>329</v>
      </c>
      <c r="C39" s="56">
        <v>1.8</v>
      </c>
      <c r="D39" s="27"/>
      <c r="E39" s="78"/>
    </row>
    <row r="40" spans="1:5" s="10" customFormat="1">
      <c r="A40" s="63"/>
      <c r="B40" s="10" t="s">
        <v>331</v>
      </c>
      <c r="C40" s="56">
        <v>0.9</v>
      </c>
      <c r="D40" s="27"/>
      <c r="E40" s="78"/>
    </row>
    <row r="41" spans="1:5" s="10" customFormat="1">
      <c r="A41" s="63">
        <v>42942</v>
      </c>
      <c r="B41" s="10" t="s">
        <v>304</v>
      </c>
      <c r="C41" s="56">
        <v>1.3</v>
      </c>
      <c r="D41" s="27"/>
      <c r="E41" s="78"/>
    </row>
    <row r="42" spans="1:5" s="10" customFormat="1">
      <c r="A42" s="63">
        <v>42947</v>
      </c>
      <c r="B42" s="10" t="s">
        <v>300</v>
      </c>
      <c r="C42" s="56">
        <v>8</v>
      </c>
      <c r="D42" s="27"/>
      <c r="E42" s="78"/>
    </row>
    <row r="43" spans="1:5">
      <c r="A43" s="63">
        <v>42947</v>
      </c>
      <c r="B43" s="10" t="s">
        <v>298</v>
      </c>
      <c r="C43" s="56">
        <v>8.5</v>
      </c>
      <c r="D43" s="27"/>
      <c r="E43" s="78"/>
    </row>
    <row r="44" spans="1:5">
      <c r="A44" s="63">
        <v>42947</v>
      </c>
      <c r="B44" s="10" t="s">
        <v>299</v>
      </c>
      <c r="C44" s="56">
        <v>2</v>
      </c>
      <c r="D44" s="27"/>
      <c r="E44" s="78"/>
    </row>
    <row r="45" spans="1:5" s="10" customFormat="1">
      <c r="A45" s="63">
        <v>42948</v>
      </c>
      <c r="B45" s="10" t="s">
        <v>338</v>
      </c>
      <c r="C45" s="56">
        <v>1.3</v>
      </c>
      <c r="D45" s="27"/>
      <c r="E45" s="78"/>
    </row>
    <row r="46" spans="1:5" s="10" customFormat="1">
      <c r="A46" s="63">
        <v>42936</v>
      </c>
      <c r="B46" s="10" t="s">
        <v>346</v>
      </c>
      <c r="C46" s="56">
        <v>2.21</v>
      </c>
      <c r="D46" s="27"/>
      <c r="E46" s="78"/>
    </row>
    <row r="47" spans="1:5" s="10" customFormat="1">
      <c r="A47" s="63"/>
      <c r="B47" s="10" t="s">
        <v>345</v>
      </c>
      <c r="C47" s="56">
        <v>2.71</v>
      </c>
      <c r="D47" s="27"/>
      <c r="E47" s="78"/>
    </row>
    <row r="48" spans="1:5" s="10" customFormat="1">
      <c r="A48" s="63"/>
      <c r="B48" s="10" t="s">
        <v>347</v>
      </c>
      <c r="C48" s="56">
        <v>14</v>
      </c>
      <c r="D48" s="27"/>
      <c r="E48" s="78"/>
    </row>
    <row r="49" spans="1:5" s="10" customFormat="1">
      <c r="A49" s="63"/>
      <c r="B49" s="10" t="s">
        <v>348</v>
      </c>
      <c r="C49" s="56">
        <v>1.5</v>
      </c>
      <c r="D49" s="27"/>
      <c r="E49" s="78"/>
    </row>
    <row r="50" spans="1:5">
      <c r="A50" s="63">
        <v>42947</v>
      </c>
      <c r="B50" s="10" t="s">
        <v>303</v>
      </c>
      <c r="C50" s="56">
        <v>12</v>
      </c>
      <c r="D50" s="27"/>
      <c r="E50" s="78"/>
    </row>
    <row r="51" spans="1:5">
      <c r="A51" s="63"/>
      <c r="B51" s="10" t="s">
        <v>305</v>
      </c>
      <c r="C51" s="56">
        <v>7.5</v>
      </c>
      <c r="D51" s="27"/>
      <c r="E51" s="78"/>
    </row>
    <row r="52" spans="1:5" s="10" customFormat="1">
      <c r="A52" s="63">
        <v>42957</v>
      </c>
      <c r="B52" s="10" t="s">
        <v>332</v>
      </c>
      <c r="C52" s="56">
        <v>7.5</v>
      </c>
      <c r="D52" s="27"/>
      <c r="E52" s="78"/>
    </row>
    <row r="53" spans="1:5" s="10" customFormat="1">
      <c r="A53" s="63">
        <v>42947</v>
      </c>
      <c r="B53" s="10" t="s">
        <v>308</v>
      </c>
      <c r="C53" s="56">
        <v>7.5</v>
      </c>
      <c r="D53" s="27"/>
      <c r="E53" s="78"/>
    </row>
    <row r="54" spans="1:5">
      <c r="A54" s="63">
        <v>42929</v>
      </c>
      <c r="B54" s="10" t="s">
        <v>307</v>
      </c>
      <c r="C54" s="56">
        <v>1.2</v>
      </c>
      <c r="E54" s="87"/>
    </row>
    <row r="55" spans="1:5" s="10" customFormat="1">
      <c r="A55" s="63">
        <v>42942</v>
      </c>
      <c r="B55" s="10" t="s">
        <v>340</v>
      </c>
      <c r="C55" s="56">
        <v>12</v>
      </c>
      <c r="E55" s="87"/>
    </row>
    <row r="56" spans="1:5" s="10" customFormat="1">
      <c r="A56" s="63"/>
      <c r="B56" s="10" t="s">
        <v>341</v>
      </c>
      <c r="C56" s="56">
        <v>4</v>
      </c>
      <c r="E56" s="87"/>
    </row>
    <row r="57" spans="1:5" s="10" customFormat="1">
      <c r="A57" s="63"/>
      <c r="B57" s="10" t="s">
        <v>343</v>
      </c>
      <c r="C57" s="56">
        <v>18.5</v>
      </c>
      <c r="E57" s="87"/>
    </row>
    <row r="58" spans="1:5" s="10" customFormat="1">
      <c r="A58" s="63">
        <v>42957</v>
      </c>
      <c r="B58" s="10" t="s">
        <v>330</v>
      </c>
      <c r="C58" s="56">
        <v>8</v>
      </c>
      <c r="D58" s="27"/>
      <c r="E58" s="78"/>
    </row>
    <row r="59" spans="1:5">
      <c r="A59" s="63">
        <v>42936</v>
      </c>
      <c r="B59" s="10" t="s">
        <v>342</v>
      </c>
      <c r="C59" s="56">
        <v>59.5</v>
      </c>
      <c r="E59" s="87"/>
    </row>
    <row r="60" spans="1:5" s="10" customFormat="1">
      <c r="A60" s="63">
        <v>42948</v>
      </c>
      <c r="B60" s="10" t="s">
        <v>339</v>
      </c>
      <c r="C60" s="56">
        <v>2.2000000000000002</v>
      </c>
      <c r="E60" s="87"/>
    </row>
    <row r="61" spans="1:5">
      <c r="A61" s="63">
        <v>42963</v>
      </c>
      <c r="B61" s="10" t="s">
        <v>315</v>
      </c>
      <c r="C61" s="56">
        <v>26.6</v>
      </c>
    </row>
    <row r="62" spans="1:5">
      <c r="A62" s="63"/>
      <c r="B62" s="10" t="s">
        <v>316</v>
      </c>
      <c r="C62" s="56">
        <v>5</v>
      </c>
    </row>
    <row r="63" spans="1:5">
      <c r="A63" s="63"/>
      <c r="B63" s="10" t="s">
        <v>317</v>
      </c>
      <c r="C63" s="56">
        <v>0.8</v>
      </c>
    </row>
    <row r="64" spans="1:5">
      <c r="A64" s="63"/>
      <c r="B64" s="10" t="s">
        <v>318</v>
      </c>
      <c r="C64" s="56">
        <v>10</v>
      </c>
    </row>
    <row r="65" spans="1:3">
      <c r="A65" s="63"/>
      <c r="B65" s="10" t="s">
        <v>319</v>
      </c>
      <c r="C65" s="56">
        <v>0.5</v>
      </c>
    </row>
    <row r="66" spans="1:3">
      <c r="A66" s="63"/>
      <c r="B66" s="10" t="s">
        <v>320</v>
      </c>
      <c r="C66" s="56">
        <v>1.5</v>
      </c>
    </row>
    <row r="67" spans="1:3" s="10" customFormat="1">
      <c r="A67" s="63">
        <v>42948</v>
      </c>
      <c r="B67" s="10" t="s">
        <v>337</v>
      </c>
      <c r="C67" s="56">
        <v>19</v>
      </c>
    </row>
    <row r="68" spans="1:3" s="10" customFormat="1">
      <c r="A68" s="63"/>
      <c r="B68" s="10" t="s">
        <v>333</v>
      </c>
      <c r="C68" s="56">
        <v>33</v>
      </c>
    </row>
    <row r="69" spans="1:3">
      <c r="A69" s="63">
        <v>42586</v>
      </c>
      <c r="B69" s="10" t="s">
        <v>326</v>
      </c>
      <c r="C69" s="56">
        <v>8.7799999999999994</v>
      </c>
    </row>
    <row r="70" spans="1:3">
      <c r="A70" s="63">
        <v>42957</v>
      </c>
      <c r="B70" s="10" t="s">
        <v>327</v>
      </c>
      <c r="C70" s="56">
        <v>78</v>
      </c>
    </row>
    <row r="71" spans="1:3">
      <c r="A71" s="63"/>
      <c r="B71" s="10" t="s">
        <v>328</v>
      </c>
      <c r="C71" s="56">
        <v>58</v>
      </c>
    </row>
    <row r="72" spans="1:3">
      <c r="A72" s="63">
        <v>42948</v>
      </c>
      <c r="B72" s="10" t="s">
        <v>336</v>
      </c>
      <c r="C72" s="56">
        <v>335</v>
      </c>
    </row>
    <row r="73" spans="1:3">
      <c r="A73" s="63">
        <v>42942</v>
      </c>
      <c r="B73" s="10" t="s">
        <v>344</v>
      </c>
      <c r="C73" s="56">
        <v>4.9000000000000004</v>
      </c>
    </row>
    <row r="74" spans="1:3">
      <c r="A74" s="63"/>
      <c r="C74" s="56"/>
    </row>
    <row r="75" spans="1:3">
      <c r="A75" s="63"/>
      <c r="C75" s="27"/>
    </row>
    <row r="76" spans="1:3">
      <c r="A76" s="63"/>
    </row>
    <row r="77" spans="1:3">
      <c r="A77" s="63"/>
    </row>
    <row r="78" spans="1:3">
      <c r="A78" s="63"/>
    </row>
  </sheetData>
  <pageMargins left="0.7" right="0.7" top="0.75" bottom="0.75" header="0.3" footer="0.3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A17" sqref="A17"/>
    </sheetView>
  </sheetViews>
  <sheetFormatPr defaultRowHeight="15"/>
  <cols>
    <col min="1" max="1" width="10.140625" bestFit="1" customWidth="1"/>
    <col min="2" max="2" width="12.7109375" customWidth="1"/>
    <col min="6" max="6" width="9.5703125" style="44" bestFit="1" customWidth="1"/>
  </cols>
  <sheetData>
    <row r="1" spans="1:13">
      <c r="A1" s="51">
        <v>42927</v>
      </c>
      <c r="B1" s="10" t="s">
        <v>36</v>
      </c>
      <c r="C1" s="27">
        <v>50</v>
      </c>
      <c r="D1" s="27">
        <v>100</v>
      </c>
      <c r="E1" s="27">
        <v>3.8</v>
      </c>
      <c r="G1" s="69">
        <v>115</v>
      </c>
    </row>
    <row r="2" spans="1:13" s="10" customFormat="1">
      <c r="A2" s="66">
        <v>42959</v>
      </c>
      <c r="B2" s="10" t="s">
        <v>36</v>
      </c>
      <c r="C2" s="10">
        <v>50</v>
      </c>
      <c r="D2" s="10">
        <v>100</v>
      </c>
      <c r="E2" s="10">
        <v>4</v>
      </c>
      <c r="F2" s="60"/>
      <c r="G2" s="44">
        <v>118</v>
      </c>
    </row>
    <row r="3" spans="1:13">
      <c r="A3" s="66">
        <v>42903</v>
      </c>
      <c r="B3" s="10" t="s">
        <v>36</v>
      </c>
      <c r="C3" s="10">
        <v>50</v>
      </c>
      <c r="D3" s="10">
        <v>100</v>
      </c>
      <c r="E3" s="10">
        <v>4</v>
      </c>
      <c r="F3" s="60"/>
      <c r="G3" s="44">
        <v>115</v>
      </c>
      <c r="H3" s="10"/>
      <c r="I3" s="10"/>
      <c r="J3" s="10"/>
      <c r="K3" s="10"/>
      <c r="L3" s="10"/>
      <c r="M3" s="10"/>
    </row>
    <row r="4" spans="1:13">
      <c r="A4" s="66">
        <v>42751</v>
      </c>
      <c r="B4" s="10" t="s">
        <v>36</v>
      </c>
      <c r="C4">
        <v>50</v>
      </c>
      <c r="D4">
        <v>100</v>
      </c>
      <c r="F4" s="60"/>
      <c r="G4" s="44">
        <v>110</v>
      </c>
    </row>
    <row r="5" spans="1:13">
      <c r="A5" s="66">
        <v>42795</v>
      </c>
      <c r="C5">
        <v>50.8</v>
      </c>
      <c r="D5" s="55">
        <v>101.6</v>
      </c>
      <c r="E5" s="55">
        <v>4</v>
      </c>
      <c r="F5" s="60"/>
      <c r="G5" s="44">
        <v>116</v>
      </c>
    </row>
    <row r="6" spans="1:13" s="10" customFormat="1">
      <c r="A6" s="66">
        <v>42772</v>
      </c>
      <c r="B6" s="10" t="s">
        <v>165</v>
      </c>
      <c r="C6">
        <v>50</v>
      </c>
      <c r="D6">
        <v>100</v>
      </c>
      <c r="E6">
        <v>5</v>
      </c>
      <c r="F6" s="60"/>
      <c r="G6" s="44">
        <v>132</v>
      </c>
      <c r="H6"/>
      <c r="I6"/>
      <c r="J6"/>
      <c r="K6"/>
      <c r="L6"/>
      <c r="M6"/>
    </row>
    <row r="7" spans="1:13" s="10" customFormat="1">
      <c r="A7" s="66">
        <v>42866</v>
      </c>
      <c r="B7" s="10" t="s">
        <v>165</v>
      </c>
      <c r="C7" s="10">
        <v>50</v>
      </c>
      <c r="D7" s="10">
        <v>100</v>
      </c>
      <c r="E7" s="10">
        <v>5</v>
      </c>
      <c r="F7" s="61"/>
      <c r="G7" s="44">
        <v>140.4</v>
      </c>
    </row>
    <row r="8" spans="1:13">
      <c r="A8" s="66">
        <v>42802</v>
      </c>
      <c r="B8" s="10" t="s">
        <v>36</v>
      </c>
      <c r="C8">
        <v>50.8</v>
      </c>
      <c r="D8">
        <v>101.6</v>
      </c>
      <c r="E8">
        <v>5</v>
      </c>
      <c r="F8" s="60"/>
      <c r="G8" s="44">
        <v>155</v>
      </c>
    </row>
    <row r="9" spans="1:13" s="10" customFormat="1">
      <c r="A9" s="66">
        <v>42950</v>
      </c>
      <c r="B9" s="10" t="s">
        <v>309</v>
      </c>
      <c r="C9" s="10">
        <v>50</v>
      </c>
      <c r="D9" s="10">
        <v>1000</v>
      </c>
      <c r="F9" s="88">
        <v>6000</v>
      </c>
      <c r="G9" s="44">
        <v>110</v>
      </c>
    </row>
    <row r="10" spans="1:13">
      <c r="A10" s="66">
        <v>42775</v>
      </c>
      <c r="B10" s="10" t="s">
        <v>36</v>
      </c>
      <c r="C10" s="10">
        <v>50.8</v>
      </c>
      <c r="D10" s="10">
        <v>101.6</v>
      </c>
      <c r="E10" s="10">
        <v>5</v>
      </c>
      <c r="F10" s="61"/>
      <c r="G10" s="44">
        <v>143</v>
      </c>
      <c r="H10" s="10"/>
      <c r="I10" s="10"/>
      <c r="J10" s="10"/>
      <c r="K10" s="10"/>
      <c r="L10" s="10"/>
      <c r="M10" s="10"/>
    </row>
    <row r="11" spans="1:13">
      <c r="A11" s="66">
        <v>42705</v>
      </c>
      <c r="B11" s="10" t="s">
        <v>197</v>
      </c>
      <c r="C11">
        <v>63.5</v>
      </c>
      <c r="D11">
        <v>127</v>
      </c>
      <c r="E11">
        <v>6</v>
      </c>
      <c r="F11" s="60"/>
      <c r="G11" s="44">
        <v>160</v>
      </c>
    </row>
    <row r="12" spans="1:13">
      <c r="A12" s="66">
        <v>42675</v>
      </c>
      <c r="B12" s="10" t="s">
        <v>197</v>
      </c>
      <c r="C12" s="10">
        <v>63.5</v>
      </c>
      <c r="D12" s="10">
        <v>127</v>
      </c>
      <c r="E12" s="10">
        <v>6</v>
      </c>
      <c r="F12" s="60"/>
      <c r="G12" s="44">
        <v>170</v>
      </c>
      <c r="I12" s="10" t="s">
        <v>238</v>
      </c>
    </row>
    <row r="13" spans="1:13">
      <c r="A13" s="66">
        <v>42795</v>
      </c>
      <c r="B13" s="10"/>
      <c r="C13">
        <v>63.5</v>
      </c>
      <c r="D13">
        <v>127</v>
      </c>
      <c r="E13">
        <v>6</v>
      </c>
      <c r="F13" s="60"/>
      <c r="G13" s="44">
        <v>190</v>
      </c>
    </row>
    <row r="14" spans="1:13">
      <c r="A14" s="66">
        <v>42861</v>
      </c>
      <c r="B14" s="10" t="s">
        <v>36</v>
      </c>
      <c r="C14">
        <v>63.5</v>
      </c>
      <c r="D14" s="55">
        <v>127</v>
      </c>
      <c r="E14" s="55">
        <v>6</v>
      </c>
      <c r="F14" s="60"/>
      <c r="G14" s="44">
        <v>220</v>
      </c>
    </row>
    <row r="15" spans="1:13">
      <c r="A15" s="66">
        <v>42894</v>
      </c>
      <c r="B15" s="10" t="s">
        <v>36</v>
      </c>
      <c r="C15" s="10">
        <v>63.5</v>
      </c>
      <c r="D15" s="55">
        <v>127</v>
      </c>
      <c r="E15" s="55">
        <v>6</v>
      </c>
      <c r="F15" s="60"/>
      <c r="G15" s="44">
        <v>210</v>
      </c>
      <c r="H15" s="10"/>
      <c r="I15" s="10"/>
      <c r="J15" s="10"/>
      <c r="K15" s="10"/>
    </row>
    <row r="16" spans="1:13">
      <c r="A16" s="66">
        <v>42942</v>
      </c>
      <c r="B16" s="10" t="s">
        <v>36</v>
      </c>
      <c r="C16" s="10">
        <v>63.5</v>
      </c>
      <c r="D16" s="55">
        <v>127</v>
      </c>
      <c r="E16" s="55">
        <v>6</v>
      </c>
      <c r="F16" s="60"/>
      <c r="G16" s="44">
        <v>220</v>
      </c>
    </row>
    <row r="17" spans="1:7">
      <c r="A17" s="66">
        <v>42930</v>
      </c>
      <c r="B17" s="10" t="s">
        <v>36</v>
      </c>
      <c r="C17">
        <v>38.1</v>
      </c>
      <c r="D17" s="55">
        <v>76.2</v>
      </c>
      <c r="E17" s="55"/>
      <c r="F17" s="60">
        <v>6000</v>
      </c>
      <c r="G17" s="44">
        <v>86</v>
      </c>
    </row>
    <row r="18" spans="1:7" s="10" customFormat="1">
      <c r="A18" s="66">
        <v>42698</v>
      </c>
      <c r="B18" s="10" t="s">
        <v>36</v>
      </c>
      <c r="C18">
        <v>75</v>
      </c>
      <c r="D18">
        <v>200</v>
      </c>
      <c r="E18">
        <v>7.5</v>
      </c>
      <c r="F18" s="60"/>
      <c r="G18" s="44">
        <v>435</v>
      </c>
    </row>
    <row r="19" spans="1:7">
      <c r="A19" s="66">
        <v>42951</v>
      </c>
      <c r="B19" s="10" t="s">
        <v>36</v>
      </c>
      <c r="C19" s="10">
        <v>75</v>
      </c>
      <c r="D19" s="55">
        <v>150</v>
      </c>
      <c r="E19" s="55">
        <v>9</v>
      </c>
      <c r="F19" s="60"/>
      <c r="G19" s="44">
        <v>485</v>
      </c>
    </row>
    <row r="20" spans="1:7">
      <c r="A20" s="66">
        <v>42955</v>
      </c>
      <c r="B20" s="10" t="s">
        <v>36</v>
      </c>
      <c r="C20">
        <v>76.2</v>
      </c>
      <c r="D20" s="55">
        <v>152.4</v>
      </c>
      <c r="E20" s="55">
        <v>9</v>
      </c>
      <c r="F20" s="60"/>
      <c r="G20" s="44">
        <v>485</v>
      </c>
    </row>
    <row r="21" spans="1:7">
      <c r="A21" s="66"/>
      <c r="D21" s="55"/>
      <c r="E21" s="55"/>
      <c r="F21" s="60"/>
      <c r="G21" s="44"/>
    </row>
    <row r="22" spans="1:7">
      <c r="A22" s="66"/>
      <c r="D22" s="55"/>
      <c r="E22" s="55"/>
      <c r="F22" s="60"/>
      <c r="G22" s="44"/>
    </row>
    <row r="23" spans="1:7">
      <c r="A23" s="66"/>
      <c r="D23" s="55"/>
      <c r="E23" s="55"/>
      <c r="F23" s="60"/>
      <c r="G23" s="44"/>
    </row>
    <row r="24" spans="1:7">
      <c r="A24" s="66"/>
      <c r="D24" s="55"/>
      <c r="E24" s="55"/>
      <c r="F24" s="60"/>
    </row>
    <row r="25" spans="1:7">
      <c r="A25" s="66"/>
      <c r="D25" s="55"/>
      <c r="E25" s="55"/>
      <c r="F25" s="60"/>
    </row>
    <row r="26" spans="1:7">
      <c r="A26" s="63"/>
      <c r="D26" s="55"/>
      <c r="E26" s="55"/>
      <c r="F26" s="60"/>
    </row>
    <row r="27" spans="1:7">
      <c r="A27" s="63"/>
      <c r="D27" s="55"/>
      <c r="E27" s="55"/>
      <c r="F27" s="60"/>
    </row>
    <row r="28" spans="1:7">
      <c r="A28" s="63"/>
      <c r="D28" s="55"/>
      <c r="E28" s="55"/>
      <c r="F28" s="60"/>
    </row>
    <row r="29" spans="1:7">
      <c r="A29" s="63"/>
      <c r="D29" s="55"/>
      <c r="E29" s="55"/>
      <c r="F29" s="60"/>
    </row>
    <row r="30" spans="1:7">
      <c r="A30" s="63"/>
      <c r="D30" s="55"/>
      <c r="E30" s="55"/>
      <c r="F30" s="60"/>
    </row>
    <row r="31" spans="1:7">
      <c r="A31" s="63"/>
      <c r="D31" s="55"/>
      <c r="E31" s="55"/>
      <c r="F31" s="60"/>
    </row>
    <row r="32" spans="1:7">
      <c r="A32" s="63"/>
      <c r="D32" s="55"/>
      <c r="E32" s="55"/>
      <c r="F32" s="60"/>
    </row>
    <row r="33" spans="1:6">
      <c r="A33" s="63"/>
      <c r="D33" s="55"/>
      <c r="E33" s="55"/>
      <c r="F33" s="60"/>
    </row>
    <row r="34" spans="1:6">
      <c r="A34" s="63"/>
      <c r="D34" s="55"/>
      <c r="E34" s="55"/>
      <c r="F34" s="60"/>
    </row>
    <row r="35" spans="1:6">
      <c r="A35" s="63"/>
      <c r="D35" s="55"/>
      <c r="E35" s="55"/>
    </row>
    <row r="36" spans="1:6">
      <c r="D36" s="55"/>
      <c r="E36" s="55"/>
    </row>
  </sheetData>
  <pageMargins left="0.7" right="0.7" top="0.75" bottom="0.75" header="0.3" footer="0.3"/>
  <pageSetup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8"/>
  <dimension ref="A1:L34"/>
  <sheetViews>
    <sheetView topLeftCell="A16" workbookViewId="0">
      <selection activeCell="A31" sqref="A31"/>
    </sheetView>
  </sheetViews>
  <sheetFormatPr defaultRowHeight="15"/>
  <cols>
    <col min="1" max="1" width="10.140625" bestFit="1" customWidth="1"/>
    <col min="3" max="3" width="9.140625" style="10"/>
    <col min="6" max="6" width="9.140625" style="10"/>
    <col min="8" max="8" width="9.140625" style="11"/>
  </cols>
  <sheetData>
    <row r="1" spans="1:12">
      <c r="A1" s="10" t="s">
        <v>0</v>
      </c>
      <c r="B1" s="10" t="s">
        <v>1</v>
      </c>
      <c r="C1" s="10" t="s">
        <v>28</v>
      </c>
      <c r="D1" s="10" t="s">
        <v>25</v>
      </c>
      <c r="E1" s="10" t="s">
        <v>26</v>
      </c>
      <c r="G1" s="10" t="s">
        <v>27</v>
      </c>
      <c r="H1" s="11" t="s">
        <v>8</v>
      </c>
    </row>
    <row r="2" spans="1:12" s="10" customFormat="1">
      <c r="A2" s="12">
        <v>42885</v>
      </c>
      <c r="B2" s="10" t="s">
        <v>29</v>
      </c>
      <c r="C2" s="10">
        <v>1.6</v>
      </c>
      <c r="D2" s="10">
        <v>19.05</v>
      </c>
      <c r="E2" s="10">
        <v>38.1</v>
      </c>
      <c r="H2" s="18">
        <v>22.6</v>
      </c>
    </row>
    <row r="3" spans="1:12" s="10" customFormat="1">
      <c r="A3" s="63">
        <v>42874</v>
      </c>
      <c r="B3" s="10" t="s">
        <v>36</v>
      </c>
      <c r="C3" s="10">
        <v>1.6</v>
      </c>
      <c r="D3" s="10">
        <v>19.05</v>
      </c>
      <c r="E3" s="10">
        <v>38.1</v>
      </c>
      <c r="H3" s="18">
        <v>23.1</v>
      </c>
    </row>
    <row r="4" spans="1:12" s="10" customFormat="1">
      <c r="A4" s="63">
        <v>42947</v>
      </c>
      <c r="B4" s="10" t="s">
        <v>165</v>
      </c>
      <c r="C4" s="10">
        <v>1.6</v>
      </c>
      <c r="D4" s="10">
        <v>50</v>
      </c>
      <c r="E4" s="10">
        <v>50</v>
      </c>
      <c r="H4" s="18">
        <v>42</v>
      </c>
    </row>
    <row r="5" spans="1:12" s="10" customFormat="1">
      <c r="A5" s="12">
        <v>42749</v>
      </c>
      <c r="B5" s="10" t="s">
        <v>36</v>
      </c>
      <c r="C5" s="10">
        <v>2.2999999999999998</v>
      </c>
      <c r="D5" s="10">
        <v>25</v>
      </c>
      <c r="E5" s="10">
        <v>50</v>
      </c>
      <c r="H5" s="18">
        <v>53.5</v>
      </c>
    </row>
    <row r="6" spans="1:12" s="10" customFormat="1">
      <c r="A6" s="63">
        <v>42854</v>
      </c>
      <c r="B6" s="10" t="s">
        <v>95</v>
      </c>
      <c r="C6" s="10">
        <v>2.2999999999999998</v>
      </c>
      <c r="D6">
        <v>25.4</v>
      </c>
      <c r="E6">
        <v>50.8</v>
      </c>
      <c r="G6"/>
      <c r="H6" s="18">
        <v>51.7</v>
      </c>
      <c r="I6" s="10" t="s">
        <v>209</v>
      </c>
    </row>
    <row r="7" spans="1:12" s="10" customFormat="1">
      <c r="A7" s="63">
        <v>42866</v>
      </c>
      <c r="B7" s="10" t="s">
        <v>95</v>
      </c>
      <c r="C7" s="10">
        <v>2.2999999999999998</v>
      </c>
      <c r="D7" s="10">
        <v>25.4</v>
      </c>
      <c r="E7" s="10">
        <v>50.8</v>
      </c>
      <c r="H7" s="18">
        <v>50.9</v>
      </c>
    </row>
    <row r="8" spans="1:12" s="10" customFormat="1">
      <c r="A8" s="63">
        <v>42907</v>
      </c>
      <c r="B8" s="10" t="s">
        <v>29</v>
      </c>
      <c r="C8" s="10">
        <v>2.2999999999999998</v>
      </c>
      <c r="D8" s="10">
        <v>25.4</v>
      </c>
      <c r="H8" s="18">
        <v>25.4</v>
      </c>
    </row>
    <row r="9" spans="1:12" s="10" customFormat="1">
      <c r="A9" s="63">
        <v>42924</v>
      </c>
      <c r="B9" s="10" t="s">
        <v>36</v>
      </c>
      <c r="C9" s="10">
        <v>2.2999999999999998</v>
      </c>
      <c r="D9" s="10">
        <v>38.1</v>
      </c>
      <c r="E9" s="10">
        <v>76.2</v>
      </c>
      <c r="G9" s="10">
        <v>6000</v>
      </c>
      <c r="H9" s="18">
        <v>77</v>
      </c>
    </row>
    <row r="10" spans="1:12" s="10" customFormat="1">
      <c r="A10" s="63">
        <v>42947</v>
      </c>
      <c r="B10" s="10" t="s">
        <v>165</v>
      </c>
      <c r="C10" s="10">
        <v>2.2999999999999998</v>
      </c>
      <c r="D10" s="10">
        <v>50</v>
      </c>
      <c r="E10" s="10">
        <v>50</v>
      </c>
      <c r="H10" s="18">
        <v>55.6</v>
      </c>
    </row>
    <row r="11" spans="1:12" s="10" customFormat="1">
      <c r="A11" s="12">
        <v>42749</v>
      </c>
      <c r="B11" s="10" t="s">
        <v>197</v>
      </c>
      <c r="C11" s="10">
        <v>2.2999999999999998</v>
      </c>
      <c r="D11" s="10">
        <v>50</v>
      </c>
      <c r="E11" s="10">
        <v>100</v>
      </c>
      <c r="H11" s="18">
        <v>110</v>
      </c>
      <c r="I11"/>
      <c r="J11"/>
    </row>
    <row r="12" spans="1:12" s="10" customFormat="1">
      <c r="A12" s="63">
        <v>42769</v>
      </c>
      <c r="B12" s="10" t="s">
        <v>36</v>
      </c>
      <c r="C12" s="80">
        <v>2.2999999999999998</v>
      </c>
      <c r="D12" s="10">
        <v>50.8</v>
      </c>
      <c r="E12" s="10">
        <v>25.4</v>
      </c>
      <c r="H12" s="18">
        <v>49.5</v>
      </c>
      <c r="J12"/>
      <c r="K12"/>
    </row>
    <row r="13" spans="1:12">
      <c r="A13" s="63">
        <v>42885</v>
      </c>
      <c r="B13" s="10" t="s">
        <v>29</v>
      </c>
      <c r="C13" s="10">
        <v>2.2999999999999998</v>
      </c>
      <c r="D13" s="10">
        <v>50.8</v>
      </c>
      <c r="E13" s="10">
        <v>76.2</v>
      </c>
      <c r="G13" s="10"/>
      <c r="H13" s="18">
        <v>69</v>
      </c>
      <c r="J13" s="10"/>
      <c r="K13" s="10"/>
      <c r="L13" s="10"/>
    </row>
    <row r="14" spans="1:12">
      <c r="A14" s="63">
        <v>42874</v>
      </c>
      <c r="B14" s="10" t="s">
        <v>36</v>
      </c>
      <c r="C14" s="10">
        <v>2.2999999999999998</v>
      </c>
      <c r="D14" s="10">
        <v>50.8</v>
      </c>
      <c r="E14" s="10">
        <v>76.2</v>
      </c>
      <c r="G14" s="10"/>
      <c r="H14" s="18">
        <v>88.3</v>
      </c>
      <c r="I14" s="10"/>
      <c r="J14" s="10"/>
      <c r="K14" s="10"/>
    </row>
    <row r="15" spans="1:12" s="10" customFormat="1">
      <c r="A15" s="63">
        <v>42885</v>
      </c>
      <c r="B15" s="10" t="s">
        <v>29</v>
      </c>
      <c r="C15" s="10">
        <v>3</v>
      </c>
      <c r="D15">
        <v>50</v>
      </c>
      <c r="E15">
        <v>100</v>
      </c>
      <c r="G15"/>
      <c r="H15" s="18">
        <v>95</v>
      </c>
      <c r="L15"/>
    </row>
    <row r="16" spans="1:12">
      <c r="A16" s="12">
        <v>42751</v>
      </c>
      <c r="B16" s="10" t="s">
        <v>29</v>
      </c>
      <c r="C16" s="10">
        <v>3</v>
      </c>
      <c r="D16">
        <v>50</v>
      </c>
      <c r="E16">
        <v>150</v>
      </c>
      <c r="H16" s="18">
        <v>129</v>
      </c>
      <c r="I16" s="10"/>
      <c r="J16" s="10"/>
      <c r="K16" s="10"/>
      <c r="L16" s="10"/>
    </row>
    <row r="17" spans="1:12">
      <c r="A17" s="12">
        <v>42798</v>
      </c>
      <c r="B17" s="10" t="s">
        <v>29</v>
      </c>
      <c r="C17" s="10">
        <v>3</v>
      </c>
      <c r="D17" s="10">
        <v>25</v>
      </c>
      <c r="E17" s="10">
        <v>50</v>
      </c>
      <c r="G17" s="10"/>
      <c r="H17" s="18">
        <v>56.3</v>
      </c>
      <c r="I17" s="10"/>
      <c r="J17" s="10"/>
    </row>
    <row r="18" spans="1:12" s="10" customFormat="1">
      <c r="A18" s="12">
        <v>42880</v>
      </c>
      <c r="B18" s="10" t="s">
        <v>165</v>
      </c>
      <c r="C18" s="10">
        <v>3</v>
      </c>
      <c r="D18" s="10">
        <v>25</v>
      </c>
      <c r="E18" s="10">
        <v>50</v>
      </c>
      <c r="H18" s="18">
        <v>54.3</v>
      </c>
    </row>
    <row r="19" spans="1:12" s="10" customFormat="1">
      <c r="A19" s="63">
        <v>42879</v>
      </c>
      <c r="B19" s="10" t="s">
        <v>29</v>
      </c>
      <c r="C19" s="10">
        <v>3</v>
      </c>
      <c r="D19" s="10">
        <v>25.4</v>
      </c>
      <c r="E19" s="10">
        <v>50.8</v>
      </c>
      <c r="H19" s="18">
        <v>53.4</v>
      </c>
      <c r="K19"/>
      <c r="L19"/>
    </row>
    <row r="20" spans="1:12">
      <c r="A20" s="12"/>
      <c r="B20" s="10" t="s">
        <v>29</v>
      </c>
      <c r="C20" s="10">
        <v>3</v>
      </c>
      <c r="D20" s="10">
        <v>38</v>
      </c>
      <c r="E20" s="10">
        <v>76.2</v>
      </c>
      <c r="G20" s="10"/>
      <c r="H20" s="18">
        <v>70</v>
      </c>
      <c r="I20" s="10"/>
      <c r="J20" s="10"/>
      <c r="K20" s="10"/>
      <c r="L20" s="10"/>
    </row>
    <row r="21" spans="1:12">
      <c r="A21" s="12">
        <v>42751</v>
      </c>
      <c r="B21" s="10" t="s">
        <v>36</v>
      </c>
      <c r="C21" s="10">
        <v>3</v>
      </c>
      <c r="D21" s="10">
        <v>38</v>
      </c>
      <c r="E21" s="10">
        <v>75</v>
      </c>
      <c r="G21" s="10"/>
      <c r="H21" s="18">
        <v>103</v>
      </c>
      <c r="I21" s="10"/>
    </row>
    <row r="22" spans="1:12" s="10" customFormat="1">
      <c r="A22" s="12">
        <v>42968</v>
      </c>
      <c r="B22" s="10" t="s">
        <v>29</v>
      </c>
      <c r="C22" s="10">
        <v>3</v>
      </c>
      <c r="D22" s="10">
        <v>38</v>
      </c>
      <c r="E22" s="10">
        <v>75</v>
      </c>
      <c r="H22" s="18">
        <v>84.7</v>
      </c>
    </row>
    <row r="23" spans="1:12">
      <c r="A23" s="12">
        <v>42800</v>
      </c>
      <c r="B23" s="10" t="s">
        <v>29</v>
      </c>
      <c r="C23" s="10">
        <v>4</v>
      </c>
      <c r="D23" s="10">
        <v>50</v>
      </c>
      <c r="E23" s="10">
        <v>50</v>
      </c>
      <c r="G23" s="10"/>
      <c r="H23" s="18">
        <v>108.2</v>
      </c>
      <c r="J23" s="10"/>
    </row>
    <row r="24" spans="1:12" s="10" customFormat="1">
      <c r="A24" s="12">
        <v>42892</v>
      </c>
      <c r="B24" s="10" t="s">
        <v>29</v>
      </c>
      <c r="C24" s="10">
        <v>4</v>
      </c>
      <c r="D24" s="10">
        <v>50</v>
      </c>
      <c r="E24" s="10">
        <v>75</v>
      </c>
      <c r="H24" s="18">
        <v>133</v>
      </c>
    </row>
    <row r="25" spans="1:12">
      <c r="A25" s="63">
        <v>42885</v>
      </c>
      <c r="B25" s="10" t="s">
        <v>29</v>
      </c>
      <c r="C25" s="10">
        <v>4</v>
      </c>
      <c r="D25">
        <v>50.8</v>
      </c>
      <c r="E25">
        <v>76.2</v>
      </c>
      <c r="H25" s="18">
        <v>131</v>
      </c>
    </row>
    <row r="26" spans="1:12">
      <c r="A26" s="63"/>
      <c r="C26" s="10">
        <v>4</v>
      </c>
      <c r="D26">
        <v>50.8</v>
      </c>
      <c r="E26">
        <v>50.8</v>
      </c>
      <c r="H26" s="18">
        <v>100.7</v>
      </c>
    </row>
    <row r="27" spans="1:12">
      <c r="B27" s="10" t="s">
        <v>29</v>
      </c>
      <c r="C27" s="10">
        <v>4.5</v>
      </c>
      <c r="D27">
        <v>50</v>
      </c>
      <c r="E27">
        <v>100</v>
      </c>
      <c r="H27" s="18">
        <v>157.9</v>
      </c>
      <c r="K27" s="10"/>
    </row>
    <row r="28" spans="1:12">
      <c r="A28" s="12">
        <v>42751</v>
      </c>
      <c r="B28" s="10" t="s">
        <v>36</v>
      </c>
      <c r="C28" s="10">
        <v>4.5</v>
      </c>
      <c r="D28" s="10">
        <v>50</v>
      </c>
      <c r="E28" s="10">
        <v>100</v>
      </c>
      <c r="G28" s="10"/>
      <c r="H28" s="18">
        <v>202</v>
      </c>
      <c r="J28" s="10"/>
      <c r="K28" s="10"/>
    </row>
    <row r="29" spans="1:12">
      <c r="A29" s="63">
        <v>42935</v>
      </c>
      <c r="B29" s="10" t="s">
        <v>36</v>
      </c>
      <c r="C29" s="10">
        <v>4.5</v>
      </c>
      <c r="D29">
        <v>127</v>
      </c>
      <c r="E29">
        <v>127</v>
      </c>
      <c r="H29" s="18">
        <v>350</v>
      </c>
    </row>
    <row r="30" spans="1:12">
      <c r="A30" s="63">
        <v>42941</v>
      </c>
      <c r="B30" s="10" t="s">
        <v>36</v>
      </c>
      <c r="C30" s="10">
        <v>4.5</v>
      </c>
      <c r="D30">
        <v>203.2</v>
      </c>
      <c r="E30">
        <v>203.2</v>
      </c>
      <c r="H30" s="18">
        <v>675</v>
      </c>
    </row>
    <row r="31" spans="1:12">
      <c r="A31" s="63"/>
      <c r="H31" s="18"/>
    </row>
    <row r="32" spans="1:12">
      <c r="A32" s="63"/>
      <c r="H32" s="18"/>
    </row>
    <row r="33" spans="1:8">
      <c r="A33" s="63"/>
      <c r="H33" s="44"/>
    </row>
    <row r="34" spans="1:8">
      <c r="A34" s="63"/>
      <c r="H34" s="44"/>
    </row>
  </sheetData>
  <pageMargins left="0.7" right="0.7" top="0.75" bottom="0.75" header="0.3" footer="0.3"/>
  <pageSetup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9"/>
  <dimension ref="A1:G46"/>
  <sheetViews>
    <sheetView workbookViewId="0">
      <selection activeCell="A7" sqref="A7"/>
    </sheetView>
  </sheetViews>
  <sheetFormatPr defaultRowHeight="15"/>
  <cols>
    <col min="1" max="1" width="10.140625" style="10" bestFit="1" customWidth="1"/>
    <col min="2" max="2" width="9.140625" style="10"/>
    <col min="3" max="5" width="9.28515625" style="10" bestFit="1" customWidth="1"/>
    <col min="6" max="6" width="9.5703125" style="10" bestFit="1" customWidth="1"/>
    <col min="7" max="7" width="9.140625" style="44"/>
    <col min="8" max="16384" width="9.140625" style="10"/>
  </cols>
  <sheetData>
    <row r="1" spans="1:7">
      <c r="A1" s="10" t="s">
        <v>0</v>
      </c>
      <c r="B1" s="10" t="s">
        <v>1</v>
      </c>
      <c r="C1" s="10" t="s">
        <v>25</v>
      </c>
      <c r="E1" s="10" t="s">
        <v>28</v>
      </c>
      <c r="F1" s="10" t="s">
        <v>27</v>
      </c>
      <c r="G1" s="44" t="s">
        <v>8</v>
      </c>
    </row>
    <row r="2" spans="1:7">
      <c r="A2" s="63">
        <v>42788</v>
      </c>
      <c r="B2" s="10" t="s">
        <v>36</v>
      </c>
      <c r="C2" s="27">
        <v>25.4</v>
      </c>
      <c r="D2" s="27">
        <v>25.4</v>
      </c>
      <c r="E2" s="65">
        <v>2.2999999999999998</v>
      </c>
      <c r="F2" s="27"/>
      <c r="G2" s="44">
        <v>34.799999999999997</v>
      </c>
    </row>
    <row r="3" spans="1:7">
      <c r="A3" s="63">
        <v>42770</v>
      </c>
      <c r="B3" s="10" t="s">
        <v>95</v>
      </c>
      <c r="C3" s="27">
        <v>25.4</v>
      </c>
      <c r="D3" s="27">
        <v>25.4</v>
      </c>
      <c r="E3" s="27">
        <v>2.2999999999999998</v>
      </c>
      <c r="F3" s="27"/>
      <c r="G3" s="44">
        <v>32</v>
      </c>
    </row>
    <row r="4" spans="1:7">
      <c r="A4" s="63">
        <v>42770</v>
      </c>
      <c r="B4" s="10" t="s">
        <v>95</v>
      </c>
      <c r="C4" s="27">
        <v>25.4</v>
      </c>
      <c r="D4" s="27">
        <v>25.4</v>
      </c>
      <c r="E4" s="65">
        <v>3</v>
      </c>
      <c r="F4" s="27"/>
      <c r="G4" s="44">
        <v>36.6</v>
      </c>
    </row>
    <row r="5" spans="1:7">
      <c r="A5" s="63">
        <v>42903</v>
      </c>
      <c r="B5" s="10" t="s">
        <v>36</v>
      </c>
      <c r="C5" s="27">
        <v>38</v>
      </c>
      <c r="D5" s="27">
        <v>38</v>
      </c>
      <c r="E5" s="65">
        <v>3</v>
      </c>
      <c r="F5" s="27"/>
      <c r="G5" s="44">
        <v>70.5</v>
      </c>
    </row>
    <row r="6" spans="1:7">
      <c r="A6" s="63">
        <v>42943</v>
      </c>
      <c r="B6" s="10" t="s">
        <v>36</v>
      </c>
      <c r="C6" s="27">
        <v>38.1</v>
      </c>
      <c r="D6" s="27">
        <v>38.1</v>
      </c>
      <c r="E6" s="65">
        <v>2.2999999999999998</v>
      </c>
      <c r="F6" s="27"/>
      <c r="G6" s="44">
        <v>77</v>
      </c>
    </row>
    <row r="7" spans="1:7">
      <c r="A7" s="63">
        <v>42768</v>
      </c>
      <c r="B7" s="10" t="s">
        <v>95</v>
      </c>
      <c r="C7" s="27">
        <v>38.1</v>
      </c>
      <c r="D7" s="27">
        <v>38.1</v>
      </c>
      <c r="E7" s="65">
        <v>3</v>
      </c>
      <c r="F7" s="27"/>
      <c r="G7" s="44">
        <v>63</v>
      </c>
    </row>
    <row r="8" spans="1:7">
      <c r="A8" s="63">
        <v>42892</v>
      </c>
      <c r="B8" s="10" t="s">
        <v>165</v>
      </c>
      <c r="C8" s="27">
        <v>50</v>
      </c>
      <c r="D8" s="27">
        <v>50</v>
      </c>
      <c r="E8" s="65">
        <v>4</v>
      </c>
      <c r="F8" s="27"/>
      <c r="G8" s="44">
        <v>103.3</v>
      </c>
    </row>
    <row r="9" spans="1:7">
      <c r="A9" s="63">
        <v>42903</v>
      </c>
      <c r="B9" s="10" t="s">
        <v>36</v>
      </c>
      <c r="C9" s="27">
        <v>50</v>
      </c>
      <c r="D9" s="27">
        <v>50</v>
      </c>
      <c r="E9" s="65">
        <v>4</v>
      </c>
      <c r="F9" s="27"/>
      <c r="G9" s="44">
        <v>113.5</v>
      </c>
    </row>
    <row r="10" spans="1:7">
      <c r="A10" s="63">
        <v>42949</v>
      </c>
      <c r="B10" s="10" t="s">
        <v>36</v>
      </c>
      <c r="C10" s="27">
        <v>50</v>
      </c>
      <c r="D10" s="27">
        <v>50</v>
      </c>
      <c r="E10" s="65">
        <v>4.5</v>
      </c>
      <c r="F10" s="27"/>
      <c r="G10" s="44">
        <v>130</v>
      </c>
    </row>
    <row r="11" spans="1:7">
      <c r="A11" s="63">
        <v>42802</v>
      </c>
      <c r="B11" s="10" t="s">
        <v>36</v>
      </c>
      <c r="C11" s="27">
        <v>50.8</v>
      </c>
      <c r="D11" s="27">
        <v>50.8</v>
      </c>
      <c r="E11" s="65">
        <v>3</v>
      </c>
      <c r="F11" s="27"/>
      <c r="G11" s="44">
        <v>94.2</v>
      </c>
    </row>
    <row r="12" spans="1:7">
      <c r="A12" s="63">
        <v>42795</v>
      </c>
      <c r="B12" s="10" t="s">
        <v>36</v>
      </c>
      <c r="C12" s="27">
        <v>50.8</v>
      </c>
      <c r="D12" s="27">
        <v>50.8</v>
      </c>
      <c r="E12" s="65">
        <v>4</v>
      </c>
      <c r="F12" s="27">
        <v>6000</v>
      </c>
      <c r="G12" s="44">
        <v>120</v>
      </c>
    </row>
    <row r="13" spans="1:7">
      <c r="A13" s="63"/>
      <c r="B13" s="10" t="s">
        <v>165</v>
      </c>
      <c r="C13" s="27">
        <v>50.8</v>
      </c>
      <c r="D13" s="27">
        <v>50.8</v>
      </c>
      <c r="E13" s="27">
        <v>4.5</v>
      </c>
      <c r="F13" s="27"/>
      <c r="G13" s="44">
        <v>116</v>
      </c>
    </row>
    <row r="14" spans="1:7">
      <c r="A14" s="63">
        <v>42861</v>
      </c>
      <c r="B14" s="10" t="s">
        <v>36</v>
      </c>
      <c r="C14" s="75">
        <v>50.8</v>
      </c>
      <c r="D14" s="75">
        <v>50.8</v>
      </c>
      <c r="E14" s="27">
        <v>4.5</v>
      </c>
      <c r="F14" s="27"/>
      <c r="G14" s="44">
        <v>133.5</v>
      </c>
    </row>
    <row r="15" spans="1:7">
      <c r="A15" s="63">
        <v>42857</v>
      </c>
      <c r="B15" s="10" t="s">
        <v>36</v>
      </c>
      <c r="C15" s="75">
        <v>63.5</v>
      </c>
      <c r="D15" s="75">
        <v>63.5</v>
      </c>
      <c r="E15" s="27">
        <v>4.5</v>
      </c>
      <c r="F15" s="27"/>
      <c r="G15" s="44">
        <v>180.5</v>
      </c>
    </row>
    <row r="16" spans="1:7">
      <c r="A16" s="63">
        <v>42749</v>
      </c>
      <c r="B16" s="10" t="s">
        <v>36</v>
      </c>
      <c r="C16" s="27">
        <v>127</v>
      </c>
      <c r="D16" s="27">
        <v>127</v>
      </c>
      <c r="E16" s="27">
        <v>4.5</v>
      </c>
      <c r="F16" s="27"/>
      <c r="G16" s="44">
        <v>365</v>
      </c>
    </row>
    <row r="17" spans="1:7">
      <c r="A17" s="63">
        <v>42857</v>
      </c>
      <c r="B17" s="10" t="s">
        <v>36</v>
      </c>
      <c r="C17" s="75">
        <v>127</v>
      </c>
      <c r="D17" s="75">
        <v>127</v>
      </c>
      <c r="E17" s="27">
        <v>4.5</v>
      </c>
      <c r="F17" s="27"/>
      <c r="G17" s="44">
        <v>366.5</v>
      </c>
    </row>
    <row r="18" spans="1:7">
      <c r="A18" s="63">
        <v>42903</v>
      </c>
      <c r="B18" s="10" t="s">
        <v>36</v>
      </c>
      <c r="C18" s="75">
        <v>127</v>
      </c>
      <c r="D18" s="75">
        <v>127</v>
      </c>
      <c r="E18" s="27">
        <v>4.5</v>
      </c>
      <c r="F18" s="27"/>
      <c r="G18" s="44">
        <v>366.5</v>
      </c>
    </row>
    <row r="19" spans="1:7">
      <c r="A19" s="63">
        <v>42909</v>
      </c>
      <c r="B19" s="10" t="s">
        <v>36</v>
      </c>
      <c r="C19" s="75">
        <v>127</v>
      </c>
      <c r="D19" s="75">
        <v>127</v>
      </c>
      <c r="E19" s="27">
        <v>4.5</v>
      </c>
      <c r="F19" s="27"/>
      <c r="G19" s="44">
        <v>350</v>
      </c>
    </row>
    <row r="20" spans="1:7">
      <c r="A20" s="63">
        <v>42749</v>
      </c>
      <c r="B20" s="10" t="s">
        <v>36</v>
      </c>
      <c r="C20" s="27">
        <v>200</v>
      </c>
      <c r="D20" s="27">
        <v>200</v>
      </c>
      <c r="E20" s="27">
        <v>5</v>
      </c>
      <c r="F20" s="27"/>
      <c r="G20" s="44">
        <v>700</v>
      </c>
    </row>
    <row r="21" spans="1:7">
      <c r="A21" s="63">
        <v>42861</v>
      </c>
      <c r="B21" s="10" t="s">
        <v>36</v>
      </c>
      <c r="C21" s="75">
        <v>203.2</v>
      </c>
      <c r="D21" s="75">
        <v>203.2</v>
      </c>
      <c r="E21" s="27">
        <v>4.5</v>
      </c>
      <c r="F21" s="27"/>
      <c r="G21" s="44">
        <v>675</v>
      </c>
    </row>
    <row r="22" spans="1:7">
      <c r="A22" s="63"/>
      <c r="C22" s="75"/>
      <c r="D22" s="75"/>
      <c r="E22" s="27"/>
      <c r="F22" s="27"/>
    </row>
    <row r="23" spans="1:7">
      <c r="A23" s="63"/>
      <c r="C23" s="75"/>
      <c r="D23" s="75"/>
      <c r="E23" s="27"/>
      <c r="F23" s="27"/>
    </row>
    <row r="24" spans="1:7">
      <c r="A24" s="63"/>
      <c r="C24" s="75"/>
      <c r="D24" s="75"/>
      <c r="E24" s="27"/>
      <c r="F24" s="27"/>
    </row>
    <row r="25" spans="1:7">
      <c r="A25" s="63"/>
      <c r="C25" s="75"/>
      <c r="D25" s="75"/>
      <c r="E25" s="27"/>
      <c r="F25" s="27"/>
    </row>
    <row r="26" spans="1:7">
      <c r="A26" s="63"/>
      <c r="C26" s="75"/>
      <c r="D26" s="75"/>
      <c r="E26" s="27"/>
      <c r="F26" s="27"/>
    </row>
    <row r="27" spans="1:7">
      <c r="C27" s="27"/>
      <c r="D27" s="27"/>
      <c r="E27" s="27"/>
      <c r="F27" s="27"/>
      <c r="G27" s="10"/>
    </row>
    <row r="28" spans="1:7">
      <c r="A28" s="63"/>
      <c r="C28" s="75"/>
      <c r="D28" s="75"/>
      <c r="E28" s="27"/>
      <c r="F28" s="27"/>
    </row>
    <row r="29" spans="1:7">
      <c r="A29" s="63"/>
      <c r="C29" s="75"/>
      <c r="D29" s="75"/>
      <c r="E29" s="27"/>
      <c r="F29" s="27"/>
    </row>
    <row r="30" spans="1:7">
      <c r="A30" s="63"/>
      <c r="C30" s="75"/>
      <c r="D30" s="75"/>
      <c r="E30" s="27"/>
      <c r="F30" s="27"/>
    </row>
    <row r="31" spans="1:7">
      <c r="A31" s="63"/>
      <c r="C31" s="75"/>
      <c r="D31" s="75"/>
      <c r="E31" s="27"/>
      <c r="F31" s="27"/>
    </row>
    <row r="32" spans="1:7">
      <c r="A32" s="53"/>
      <c r="C32" s="75"/>
      <c r="D32" s="75"/>
      <c r="E32" s="27"/>
      <c r="F32" s="27"/>
    </row>
    <row r="33" spans="1:5">
      <c r="A33" s="53"/>
      <c r="C33" s="55"/>
      <c r="D33" s="55"/>
      <c r="E33" s="28"/>
    </row>
    <row r="34" spans="1:5">
      <c r="A34" s="53"/>
      <c r="C34" s="55"/>
      <c r="D34" s="55"/>
      <c r="E34" s="28"/>
    </row>
    <row r="35" spans="1:5">
      <c r="A35" s="53"/>
      <c r="C35" s="55"/>
      <c r="D35" s="55"/>
      <c r="E35" s="28"/>
    </row>
    <row r="36" spans="1:5">
      <c r="A36" s="53"/>
      <c r="C36" s="55"/>
      <c r="D36" s="55"/>
    </row>
    <row r="37" spans="1:5">
      <c r="A37" s="53"/>
      <c r="C37" s="55"/>
      <c r="D37" s="55"/>
    </row>
    <row r="38" spans="1:5">
      <c r="A38" s="53"/>
      <c r="C38" s="55"/>
      <c r="D38" s="55"/>
    </row>
    <row r="39" spans="1:5">
      <c r="A39" s="53"/>
      <c r="C39" s="55"/>
      <c r="D39" s="55"/>
    </row>
    <row r="40" spans="1:5">
      <c r="A40" s="53"/>
    </row>
    <row r="41" spans="1:5">
      <c r="A41" s="53"/>
    </row>
    <row r="42" spans="1:5">
      <c r="A42" s="53"/>
    </row>
    <row r="43" spans="1:5">
      <c r="A43" s="53"/>
    </row>
    <row r="44" spans="1:5">
      <c r="A44" s="53"/>
    </row>
    <row r="45" spans="1:5">
      <c r="A45" s="53"/>
    </row>
    <row r="46" spans="1:5">
      <c r="A46" s="53"/>
    </row>
  </sheetData>
  <pageMargins left="0.7" right="0.7" top="0.75" bottom="0.75" header="0.3" footer="0.3"/>
  <pageSetup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02"/>
  <sheetViews>
    <sheetView workbookViewId="0">
      <selection activeCell="A4" sqref="A4:XFD4"/>
    </sheetView>
  </sheetViews>
  <sheetFormatPr defaultRowHeight="15"/>
  <cols>
    <col min="1" max="1" width="10.140625" style="10" bestFit="1" customWidth="1"/>
    <col min="2" max="2" width="10.140625" style="10" customWidth="1"/>
    <col min="3" max="3" width="9.140625" style="11" customWidth="1"/>
    <col min="4" max="4" width="10.5703125" style="11" customWidth="1"/>
    <col min="5" max="8" width="9.140625" style="10"/>
    <col min="9" max="9" width="9.140625" style="16"/>
    <col min="10" max="16384" width="9.140625" style="10"/>
  </cols>
  <sheetData>
    <row r="1" spans="1:9" ht="15.75">
      <c r="A1" s="72" t="s">
        <v>0</v>
      </c>
      <c r="B1" s="71" t="s">
        <v>1</v>
      </c>
      <c r="C1" s="86" t="s">
        <v>257</v>
      </c>
      <c r="D1" s="86" t="s">
        <v>288</v>
      </c>
      <c r="F1" s="71" t="s">
        <v>8</v>
      </c>
      <c r="I1" s="29"/>
    </row>
    <row r="2" spans="1:9">
      <c r="I2" s="29"/>
    </row>
    <row r="3" spans="1:9">
      <c r="A3" s="12">
        <v>42894</v>
      </c>
      <c r="B3" s="10" t="s">
        <v>95</v>
      </c>
      <c r="C3" s="11">
        <v>12</v>
      </c>
      <c r="D3" s="11">
        <v>6000</v>
      </c>
      <c r="F3" s="56">
        <v>20</v>
      </c>
      <c r="I3" s="29"/>
    </row>
    <row r="4" spans="1:9">
      <c r="A4" s="12">
        <v>42894</v>
      </c>
      <c r="B4" s="10" t="s">
        <v>95</v>
      </c>
      <c r="C4" s="11">
        <v>20</v>
      </c>
      <c r="D4" s="11">
        <v>6000</v>
      </c>
      <c r="F4" s="56">
        <v>52</v>
      </c>
      <c r="I4" s="18"/>
    </row>
    <row r="5" spans="1:9">
      <c r="A5" s="12"/>
      <c r="F5" s="56"/>
      <c r="I5" s="18"/>
    </row>
    <row r="6" spans="1:9">
      <c r="A6" s="12"/>
      <c r="F6" s="56"/>
      <c r="I6" s="18"/>
    </row>
    <row r="7" spans="1:9">
      <c r="A7" s="12"/>
      <c r="F7" s="56"/>
      <c r="I7" s="18"/>
    </row>
    <row r="8" spans="1:9">
      <c r="A8" s="12"/>
      <c r="F8" s="56"/>
      <c r="I8" s="68"/>
    </row>
    <row r="9" spans="1:9">
      <c r="A9" s="12"/>
      <c r="F9" s="56"/>
      <c r="I9" s="18"/>
    </row>
    <row r="10" spans="1:9" ht="14.25" customHeight="1">
      <c r="A10" s="12"/>
      <c r="F10" s="56"/>
      <c r="I10" s="18"/>
    </row>
    <row r="11" spans="1:9" ht="14.25" customHeight="1">
      <c r="A11" s="12"/>
      <c r="F11" s="56"/>
      <c r="I11" s="18"/>
    </row>
    <row r="12" spans="1:9" ht="14.25" customHeight="1">
      <c r="A12" s="12"/>
      <c r="F12" s="56"/>
      <c r="I12" s="18"/>
    </row>
    <row r="13" spans="1:9" ht="14.25" customHeight="1">
      <c r="A13" s="12"/>
      <c r="F13" s="56"/>
      <c r="I13" s="18"/>
    </row>
    <row r="14" spans="1:9" ht="14.25" customHeight="1">
      <c r="A14" s="12"/>
      <c r="F14" s="56"/>
      <c r="I14" s="18"/>
    </row>
    <row r="15" spans="1:9">
      <c r="A15" s="12"/>
      <c r="F15" s="56"/>
      <c r="I15" s="18"/>
    </row>
    <row r="16" spans="1:9">
      <c r="A16" s="12"/>
      <c r="F16" s="56"/>
      <c r="I16" s="18"/>
    </row>
    <row r="17" spans="1:9">
      <c r="A17" s="12"/>
      <c r="F17" s="56"/>
      <c r="I17" s="18"/>
    </row>
    <row r="18" spans="1:9">
      <c r="A18" s="12"/>
      <c r="F18" s="56"/>
      <c r="I18" s="18"/>
    </row>
    <row r="19" spans="1:9">
      <c r="A19" s="12"/>
      <c r="F19" s="56"/>
      <c r="I19" s="18"/>
    </row>
    <row r="20" spans="1:9">
      <c r="A20" s="12"/>
      <c r="F20" s="56"/>
      <c r="I20" s="18"/>
    </row>
    <row r="21" spans="1:9">
      <c r="A21" s="12"/>
      <c r="F21" s="56"/>
      <c r="I21" s="18"/>
    </row>
    <row r="22" spans="1:9">
      <c r="A22" s="12"/>
      <c r="F22" s="56"/>
      <c r="I22" s="18"/>
    </row>
    <row r="23" spans="1:9">
      <c r="A23" s="12"/>
      <c r="F23" s="56"/>
      <c r="I23" s="18"/>
    </row>
    <row r="24" spans="1:9">
      <c r="A24" s="12"/>
      <c r="F24" s="56"/>
      <c r="I24" s="18"/>
    </row>
    <row r="25" spans="1:9">
      <c r="A25" s="12"/>
      <c r="F25" s="56"/>
      <c r="I25" s="18"/>
    </row>
    <row r="26" spans="1:9">
      <c r="A26" s="12"/>
      <c r="F26" s="56"/>
      <c r="I26" s="18"/>
    </row>
    <row r="27" spans="1:9">
      <c r="A27" s="12"/>
      <c r="F27" s="56"/>
      <c r="I27" s="18"/>
    </row>
    <row r="28" spans="1:9">
      <c r="A28" s="12"/>
      <c r="F28" s="56"/>
      <c r="I28" s="56"/>
    </row>
    <row r="29" spans="1:9">
      <c r="A29" s="63"/>
      <c r="F29" s="56"/>
      <c r="I29" s="56"/>
    </row>
    <row r="30" spans="1:9">
      <c r="A30" s="63"/>
      <c r="F30" s="56"/>
      <c r="I30" s="56"/>
    </row>
    <row r="31" spans="1:9">
      <c r="A31" s="63"/>
      <c r="F31" s="56"/>
      <c r="I31" s="56"/>
    </row>
    <row r="32" spans="1:9">
      <c r="A32" s="63"/>
      <c r="F32" s="56"/>
      <c r="I32" s="56"/>
    </row>
    <row r="33" spans="1:9">
      <c r="A33" s="63"/>
      <c r="F33" s="56"/>
      <c r="I33" s="56"/>
    </row>
    <row r="34" spans="1:9">
      <c r="A34" s="63"/>
      <c r="F34" s="56"/>
      <c r="I34" s="56"/>
    </row>
    <row r="35" spans="1:9">
      <c r="A35" s="12"/>
      <c r="I35" s="59"/>
    </row>
    <row r="36" spans="1:9">
      <c r="A36" s="12"/>
      <c r="I36" s="59"/>
    </row>
    <row r="37" spans="1:9">
      <c r="A37" s="12"/>
      <c r="I37" s="59"/>
    </row>
    <row r="38" spans="1:9">
      <c r="A38" s="12"/>
      <c r="I38" s="59"/>
    </row>
    <row r="39" spans="1:9">
      <c r="A39" s="12"/>
      <c r="I39" s="59"/>
    </row>
    <row r="40" spans="1:9">
      <c r="A40" s="12"/>
      <c r="I40" s="59"/>
    </row>
    <row r="41" spans="1:9">
      <c r="A41" s="12"/>
      <c r="I41" s="56"/>
    </row>
    <row r="42" spans="1:9">
      <c r="I42" s="56"/>
    </row>
    <row r="43" spans="1:9">
      <c r="I43" s="56"/>
    </row>
    <row r="44" spans="1:9">
      <c r="I44" s="56"/>
    </row>
    <row r="45" spans="1:9">
      <c r="I45" s="56"/>
    </row>
    <row r="46" spans="1:9">
      <c r="I46" s="56"/>
    </row>
    <row r="47" spans="1:9">
      <c r="I47" s="56"/>
    </row>
    <row r="48" spans="1:9">
      <c r="I48" s="56"/>
    </row>
    <row r="49" spans="9:9">
      <c r="I49" s="56"/>
    </row>
    <row r="50" spans="9:9">
      <c r="I50" s="56"/>
    </row>
    <row r="51" spans="9:9">
      <c r="I51" s="56"/>
    </row>
    <row r="52" spans="9:9">
      <c r="I52" s="56"/>
    </row>
    <row r="53" spans="9:9">
      <c r="I53" s="56"/>
    </row>
    <row r="54" spans="9:9">
      <c r="I54" s="56"/>
    </row>
    <row r="55" spans="9:9">
      <c r="I55" s="56"/>
    </row>
    <row r="56" spans="9:9">
      <c r="I56" s="56"/>
    </row>
    <row r="57" spans="9:9">
      <c r="I57" s="56"/>
    </row>
    <row r="58" spans="9:9">
      <c r="I58" s="56"/>
    </row>
    <row r="59" spans="9:9">
      <c r="I59" s="56"/>
    </row>
    <row r="60" spans="9:9">
      <c r="I60" s="56"/>
    </row>
    <row r="61" spans="9:9">
      <c r="I61" s="56"/>
    </row>
    <row r="62" spans="9:9">
      <c r="I62" s="56"/>
    </row>
    <row r="63" spans="9:9">
      <c r="I63" s="56"/>
    </row>
    <row r="64" spans="9:9">
      <c r="I64" s="56"/>
    </row>
    <row r="65" spans="9:9">
      <c r="I65" s="56"/>
    </row>
    <row r="66" spans="9:9">
      <c r="I66" s="56"/>
    </row>
    <row r="67" spans="9:9">
      <c r="I67" s="56"/>
    </row>
    <row r="68" spans="9:9">
      <c r="I68" s="56"/>
    </row>
    <row r="69" spans="9:9">
      <c r="I69" s="56"/>
    </row>
    <row r="70" spans="9:9">
      <c r="I70" s="56"/>
    </row>
    <row r="71" spans="9:9">
      <c r="I71" s="56"/>
    </row>
    <row r="72" spans="9:9">
      <c r="I72" s="56"/>
    </row>
    <row r="73" spans="9:9">
      <c r="I73" s="56"/>
    </row>
    <row r="74" spans="9:9">
      <c r="I74" s="56"/>
    </row>
    <row r="75" spans="9:9">
      <c r="I75" s="56"/>
    </row>
    <row r="76" spans="9:9">
      <c r="I76" s="56"/>
    </row>
    <row r="77" spans="9:9">
      <c r="I77" s="56"/>
    </row>
    <row r="78" spans="9:9">
      <c r="I78" s="56"/>
    </row>
    <row r="79" spans="9:9">
      <c r="I79" s="56"/>
    </row>
    <row r="80" spans="9:9">
      <c r="I80" s="56"/>
    </row>
    <row r="81" spans="9:9">
      <c r="I81" s="56"/>
    </row>
    <row r="82" spans="9:9">
      <c r="I82" s="56"/>
    </row>
    <row r="83" spans="9:9">
      <c r="I83" s="56"/>
    </row>
    <row r="84" spans="9:9">
      <c r="I84" s="56"/>
    </row>
    <row r="85" spans="9:9">
      <c r="I85" s="56"/>
    </row>
    <row r="86" spans="9:9">
      <c r="I86" s="56"/>
    </row>
    <row r="87" spans="9:9">
      <c r="I87" s="56"/>
    </row>
    <row r="88" spans="9:9">
      <c r="I88" s="56"/>
    </row>
    <row r="89" spans="9:9">
      <c r="I89" s="56"/>
    </row>
    <row r="90" spans="9:9">
      <c r="I90" s="56"/>
    </row>
    <row r="91" spans="9:9">
      <c r="I91" s="56"/>
    </row>
    <row r="92" spans="9:9">
      <c r="I92" s="56"/>
    </row>
    <row r="93" spans="9:9">
      <c r="I93" s="56"/>
    </row>
    <row r="94" spans="9:9">
      <c r="I94" s="56"/>
    </row>
    <row r="95" spans="9:9">
      <c r="I95" s="56"/>
    </row>
    <row r="96" spans="9:9">
      <c r="I96" s="56"/>
    </row>
    <row r="97" spans="9:9">
      <c r="I97" s="56"/>
    </row>
    <row r="98" spans="9:9">
      <c r="I98" s="56"/>
    </row>
    <row r="99" spans="9:9">
      <c r="I99" s="56"/>
    </row>
    <row r="100" spans="9:9">
      <c r="I100" s="56"/>
    </row>
    <row r="101" spans="9:9">
      <c r="I101" s="56"/>
    </row>
    <row r="102" spans="9:9">
      <c r="I102" s="56"/>
    </row>
  </sheetData>
  <pageMargins left="0.7" right="0.7" top="0.75" bottom="0.75" header="0.3" footer="0.3"/>
  <pageSetup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0"/>
  <dimension ref="A1:L103"/>
  <sheetViews>
    <sheetView tabSelected="1" topLeftCell="A22" workbookViewId="0">
      <selection activeCell="A25" sqref="A25"/>
    </sheetView>
  </sheetViews>
  <sheetFormatPr defaultRowHeight="15"/>
  <cols>
    <col min="1" max="1" width="10.140625" bestFit="1" customWidth="1"/>
    <col min="3" max="3" width="9.140625" style="11"/>
    <col min="4" max="4" width="5" style="11" customWidth="1"/>
    <col min="5" max="6" width="9.140625" style="10"/>
    <col min="9" max="9" width="9.140625" style="16"/>
  </cols>
  <sheetData>
    <row r="1" spans="1:10">
      <c r="A1" s="10" t="s">
        <v>0</v>
      </c>
      <c r="B1" s="10" t="s">
        <v>1</v>
      </c>
      <c r="C1" s="11" t="s">
        <v>28</v>
      </c>
      <c r="G1" s="10" t="s">
        <v>25</v>
      </c>
      <c r="H1" s="10" t="s">
        <v>27</v>
      </c>
      <c r="I1" s="29" t="s">
        <v>8</v>
      </c>
    </row>
    <row r="2" spans="1:10" s="10" customFormat="1">
      <c r="A2" s="12">
        <v>42581</v>
      </c>
      <c r="B2" s="10" t="s">
        <v>13</v>
      </c>
      <c r="C2" s="11">
        <v>6.35</v>
      </c>
      <c r="D2" s="11" t="s">
        <v>131</v>
      </c>
      <c r="E2" s="10" t="s">
        <v>40</v>
      </c>
      <c r="F2" s="10">
        <v>6.35</v>
      </c>
      <c r="G2" s="10" t="s">
        <v>40</v>
      </c>
      <c r="H2" s="10">
        <v>3657.6</v>
      </c>
      <c r="I2" s="18">
        <v>18</v>
      </c>
      <c r="J2" s="10" t="s">
        <v>41</v>
      </c>
    </row>
    <row r="3" spans="1:10" s="10" customFormat="1">
      <c r="A3" s="12">
        <v>42495</v>
      </c>
      <c r="B3" s="10" t="s">
        <v>95</v>
      </c>
      <c r="C3" s="11">
        <v>3</v>
      </c>
      <c r="D3" s="11"/>
      <c r="F3" s="10" t="s">
        <v>96</v>
      </c>
      <c r="I3" s="18">
        <v>12</v>
      </c>
    </row>
    <row r="4" spans="1:10" s="10" customFormat="1">
      <c r="A4" s="12">
        <v>42791</v>
      </c>
      <c r="B4" s="10" t="s">
        <v>95</v>
      </c>
      <c r="C4" s="11">
        <v>3</v>
      </c>
      <c r="D4" s="11"/>
      <c r="F4" s="10" t="s">
        <v>96</v>
      </c>
      <c r="I4" s="18">
        <v>13</v>
      </c>
    </row>
    <row r="5" spans="1:10" s="10" customFormat="1">
      <c r="A5" s="12">
        <v>42851</v>
      </c>
      <c r="B5" s="10" t="s">
        <v>95</v>
      </c>
      <c r="C5" s="11">
        <v>3</v>
      </c>
      <c r="D5" s="11"/>
      <c r="F5" s="10" t="s">
        <v>96</v>
      </c>
      <c r="H5" s="10">
        <v>6000</v>
      </c>
      <c r="I5" s="18">
        <v>15</v>
      </c>
    </row>
    <row r="6" spans="1:10" s="10" customFormat="1">
      <c r="A6" s="12">
        <v>42845</v>
      </c>
      <c r="B6" s="10" t="s">
        <v>165</v>
      </c>
      <c r="C6" s="11">
        <v>3</v>
      </c>
      <c r="D6" s="11"/>
      <c r="F6" s="10" t="s">
        <v>96</v>
      </c>
      <c r="I6" s="18">
        <v>10</v>
      </c>
    </row>
    <row r="7" spans="1:10" s="10" customFormat="1">
      <c r="A7" s="12">
        <v>42802</v>
      </c>
      <c r="B7" s="10" t="s">
        <v>36</v>
      </c>
      <c r="C7" s="11">
        <v>3</v>
      </c>
      <c r="D7" s="11"/>
      <c r="F7" s="67" t="s">
        <v>37</v>
      </c>
      <c r="I7" s="68" t="s">
        <v>253</v>
      </c>
    </row>
    <row r="8" spans="1:10" s="10" customFormat="1">
      <c r="A8" s="12">
        <v>42803</v>
      </c>
      <c r="B8" s="10" t="s">
        <v>95</v>
      </c>
      <c r="C8" s="11">
        <v>4</v>
      </c>
      <c r="D8" s="11"/>
      <c r="E8" s="10" t="s">
        <v>33</v>
      </c>
      <c r="I8" s="18">
        <v>13</v>
      </c>
    </row>
    <row r="9" spans="1:10" s="10" customFormat="1" ht="14.25" customHeight="1">
      <c r="A9" s="12">
        <v>42802</v>
      </c>
      <c r="C9" s="11">
        <v>4.5</v>
      </c>
      <c r="D9" s="11"/>
      <c r="F9" s="28" t="s">
        <v>96</v>
      </c>
      <c r="I9" s="18">
        <v>18</v>
      </c>
    </row>
    <row r="10" spans="1:10" s="10" customFormat="1" ht="14.25" customHeight="1">
      <c r="A10" s="12">
        <v>42846</v>
      </c>
      <c r="B10" s="10" t="s">
        <v>95</v>
      </c>
      <c r="C10" s="11">
        <v>6</v>
      </c>
      <c r="D10" s="11"/>
      <c r="F10" s="10" t="s">
        <v>96</v>
      </c>
      <c r="I10" s="18">
        <v>23</v>
      </c>
    </row>
    <row r="11" spans="1:10" s="10" customFormat="1" ht="14.25" customHeight="1">
      <c r="A11" s="12">
        <v>42845</v>
      </c>
      <c r="B11" s="10" t="s">
        <v>165</v>
      </c>
      <c r="C11" s="11">
        <v>6</v>
      </c>
      <c r="D11" s="11"/>
      <c r="F11" s="10" t="s">
        <v>96</v>
      </c>
      <c r="I11" s="18">
        <v>18.399999999999999</v>
      </c>
    </row>
    <row r="12" spans="1:10" s="10" customFormat="1" ht="14.25" customHeight="1">
      <c r="A12" s="12">
        <v>42844</v>
      </c>
      <c r="B12" s="10" t="s">
        <v>95</v>
      </c>
      <c r="C12" s="11">
        <v>6</v>
      </c>
      <c r="D12" s="11"/>
      <c r="F12" s="10" t="s">
        <v>129</v>
      </c>
      <c r="I12" s="18">
        <v>20</v>
      </c>
    </row>
    <row r="13" spans="1:10" s="10" customFormat="1" ht="14.25" customHeight="1">
      <c r="A13" s="12">
        <v>42684</v>
      </c>
      <c r="B13" s="10" t="s">
        <v>95</v>
      </c>
      <c r="C13" s="11">
        <v>6</v>
      </c>
      <c r="D13" s="11"/>
      <c r="F13" s="10" t="s">
        <v>37</v>
      </c>
      <c r="I13" s="18">
        <v>30</v>
      </c>
    </row>
    <row r="14" spans="1:10" s="10" customFormat="1">
      <c r="A14" s="12">
        <v>42845</v>
      </c>
      <c r="B14" s="10" t="s">
        <v>95</v>
      </c>
      <c r="C14" s="11">
        <v>9</v>
      </c>
      <c r="D14" s="11"/>
      <c r="F14" s="10" t="s">
        <v>37</v>
      </c>
      <c r="I14" s="18">
        <v>48</v>
      </c>
    </row>
    <row r="15" spans="1:10">
      <c r="A15" s="12">
        <v>42495</v>
      </c>
      <c r="B15" s="10" t="s">
        <v>95</v>
      </c>
      <c r="C15" s="11">
        <v>9</v>
      </c>
      <c r="F15" s="10" t="s">
        <v>37</v>
      </c>
      <c r="G15" s="10"/>
      <c r="H15" s="10"/>
      <c r="I15" s="18">
        <v>45</v>
      </c>
    </row>
    <row r="16" spans="1:10" s="10" customFormat="1">
      <c r="A16" s="12">
        <v>42641</v>
      </c>
      <c r="B16" s="10" t="s">
        <v>36</v>
      </c>
      <c r="C16" s="11">
        <v>9</v>
      </c>
      <c r="D16" s="11"/>
      <c r="F16" s="10" t="s">
        <v>37</v>
      </c>
      <c r="I16" s="18">
        <v>40.5</v>
      </c>
    </row>
    <row r="17" spans="1:11">
      <c r="A17" s="12">
        <v>42675</v>
      </c>
      <c r="B17" s="10" t="s">
        <v>197</v>
      </c>
      <c r="C17" s="11">
        <v>9</v>
      </c>
      <c r="F17" s="10" t="s">
        <v>37</v>
      </c>
      <c r="G17" s="10"/>
      <c r="H17" s="10"/>
      <c r="I17" s="18">
        <v>42.7</v>
      </c>
    </row>
    <row r="18" spans="1:11" s="10" customFormat="1">
      <c r="A18" s="12">
        <v>42705</v>
      </c>
      <c r="B18" s="10" t="s">
        <v>36</v>
      </c>
      <c r="C18" s="11">
        <v>9</v>
      </c>
      <c r="D18" s="11"/>
      <c r="F18" s="10" t="s">
        <v>37</v>
      </c>
      <c r="I18" s="18">
        <v>42</v>
      </c>
    </row>
    <row r="19" spans="1:11">
      <c r="A19" s="12">
        <v>42495</v>
      </c>
      <c r="B19" s="10" t="s">
        <v>95</v>
      </c>
      <c r="C19" s="11">
        <v>6</v>
      </c>
      <c r="F19" s="10" t="s">
        <v>32</v>
      </c>
      <c r="G19" s="10"/>
      <c r="H19" s="10"/>
      <c r="I19" s="18">
        <v>38</v>
      </c>
    </row>
    <row r="20" spans="1:11">
      <c r="A20" s="12">
        <v>42783</v>
      </c>
      <c r="B20" s="10" t="s">
        <v>95</v>
      </c>
      <c r="C20" s="11">
        <v>6</v>
      </c>
      <c r="F20" s="10" t="s">
        <v>32</v>
      </c>
      <c r="G20" s="10"/>
      <c r="H20" s="10">
        <v>6000</v>
      </c>
      <c r="I20" s="18">
        <v>40</v>
      </c>
    </row>
    <row r="21" spans="1:11">
      <c r="A21" s="12">
        <v>42495</v>
      </c>
      <c r="B21" s="10" t="s">
        <v>95</v>
      </c>
      <c r="C21" s="11">
        <v>9</v>
      </c>
      <c r="F21" s="10" t="s">
        <v>32</v>
      </c>
      <c r="G21" s="10"/>
      <c r="H21" s="10"/>
      <c r="I21" s="18">
        <v>55</v>
      </c>
    </row>
    <row r="22" spans="1:11">
      <c r="A22" s="12">
        <v>42641</v>
      </c>
      <c r="B22" s="10" t="s">
        <v>31</v>
      </c>
      <c r="E22" s="10" t="s">
        <v>33</v>
      </c>
      <c r="F22" s="10" t="s">
        <v>32</v>
      </c>
      <c r="G22" s="10"/>
      <c r="H22" s="10"/>
      <c r="I22" s="18">
        <v>105.5</v>
      </c>
    </row>
    <row r="23" spans="1:11">
      <c r="A23" s="12">
        <v>42639</v>
      </c>
      <c r="B23" s="10" t="s">
        <v>29</v>
      </c>
      <c r="C23" s="11">
        <v>9</v>
      </c>
      <c r="F23" s="10" t="s">
        <v>30</v>
      </c>
      <c r="G23" s="10">
        <v>65</v>
      </c>
      <c r="H23" s="10">
        <v>6000</v>
      </c>
      <c r="I23" s="18">
        <v>60.6</v>
      </c>
    </row>
    <row r="24" spans="1:11" s="10" customFormat="1">
      <c r="A24" s="12">
        <v>42942</v>
      </c>
      <c r="B24" s="10" t="s">
        <v>36</v>
      </c>
      <c r="C24" s="11">
        <v>9</v>
      </c>
      <c r="D24" s="11"/>
      <c r="F24" s="10">
        <v>38</v>
      </c>
      <c r="H24" s="10">
        <v>6000</v>
      </c>
      <c r="I24" s="18">
        <v>45</v>
      </c>
    </row>
    <row r="25" spans="1:11">
      <c r="A25" s="12">
        <v>42615</v>
      </c>
      <c r="B25" s="10" t="s">
        <v>36</v>
      </c>
      <c r="C25" s="11">
        <v>12</v>
      </c>
      <c r="F25" s="10" t="s">
        <v>32</v>
      </c>
      <c r="G25" s="10"/>
      <c r="H25" s="10"/>
      <c r="I25" s="18">
        <v>70.650000000000006</v>
      </c>
    </row>
    <row r="26" spans="1:11">
      <c r="A26" s="12">
        <v>42641</v>
      </c>
      <c r="B26" s="10" t="s">
        <v>31</v>
      </c>
      <c r="C26" s="11">
        <v>12</v>
      </c>
      <c r="D26" s="11" t="s">
        <v>131</v>
      </c>
      <c r="E26" s="10" t="s">
        <v>35</v>
      </c>
      <c r="F26" s="10" t="s">
        <v>34</v>
      </c>
      <c r="G26" s="10"/>
      <c r="H26" s="10"/>
      <c r="I26" s="18">
        <v>110</v>
      </c>
    </row>
    <row r="27" spans="1:11">
      <c r="A27" s="12">
        <v>42615</v>
      </c>
      <c r="B27" s="10" t="s">
        <v>36</v>
      </c>
      <c r="C27" s="11">
        <v>12</v>
      </c>
      <c r="F27" s="10" t="s">
        <v>125</v>
      </c>
      <c r="G27" s="10"/>
      <c r="H27" s="10"/>
      <c r="I27" s="18">
        <v>155.5</v>
      </c>
    </row>
    <row r="28" spans="1:11">
      <c r="A28" s="12">
        <v>42844</v>
      </c>
      <c r="B28" s="10" t="s">
        <v>36</v>
      </c>
      <c r="C28" s="11">
        <v>12</v>
      </c>
      <c r="F28" s="10" t="s">
        <v>125</v>
      </c>
      <c r="I28" s="56">
        <v>161</v>
      </c>
    </row>
    <row r="29" spans="1:11">
      <c r="A29" s="63"/>
      <c r="B29" s="10" t="s">
        <v>36</v>
      </c>
      <c r="C29" s="11">
        <v>12</v>
      </c>
      <c r="F29" s="10" t="s">
        <v>32</v>
      </c>
      <c r="I29" s="56">
        <v>80.5</v>
      </c>
    </row>
    <row r="30" spans="1:11">
      <c r="A30" s="63">
        <v>42903</v>
      </c>
      <c r="B30" s="10" t="s">
        <v>36</v>
      </c>
      <c r="C30" s="11">
        <v>12</v>
      </c>
      <c r="F30" s="10">
        <v>100</v>
      </c>
      <c r="G30" s="10"/>
      <c r="H30" s="10"/>
      <c r="I30" s="56">
        <v>152.6</v>
      </c>
      <c r="J30" s="10"/>
    </row>
    <row r="31" spans="1:11">
      <c r="A31" s="63">
        <v>42800</v>
      </c>
      <c r="B31" s="10" t="s">
        <v>36</v>
      </c>
      <c r="C31" s="11">
        <v>12</v>
      </c>
      <c r="F31" s="10">
        <v>100</v>
      </c>
      <c r="G31" s="10"/>
      <c r="H31" s="10"/>
      <c r="I31" s="56">
        <v>158.5</v>
      </c>
    </row>
    <row r="32" spans="1:11">
      <c r="A32" s="63"/>
      <c r="B32" s="10"/>
      <c r="C32" s="11">
        <v>12</v>
      </c>
      <c r="F32" s="10">
        <v>50</v>
      </c>
      <c r="G32" s="10"/>
      <c r="H32" s="10"/>
      <c r="I32" s="56">
        <v>79.5</v>
      </c>
      <c r="K32" s="10"/>
    </row>
    <row r="33" spans="1:12">
      <c r="A33" s="63">
        <v>42903</v>
      </c>
      <c r="B33" s="10" t="s">
        <v>36</v>
      </c>
      <c r="C33" s="11">
        <v>12</v>
      </c>
      <c r="F33" s="10">
        <v>50</v>
      </c>
      <c r="G33" s="10"/>
      <c r="H33" s="10"/>
      <c r="I33" s="56">
        <v>76.3</v>
      </c>
      <c r="J33" s="10"/>
    </row>
    <row r="34" spans="1:12" s="10" customFormat="1">
      <c r="A34" s="63">
        <v>42917</v>
      </c>
      <c r="B34" s="10" t="s">
        <v>36</v>
      </c>
      <c r="C34" s="11">
        <v>12</v>
      </c>
      <c r="D34" s="11"/>
      <c r="F34" s="10">
        <v>50</v>
      </c>
      <c r="H34" s="10">
        <v>6000</v>
      </c>
      <c r="I34" s="56">
        <v>63.5</v>
      </c>
    </row>
    <row r="35" spans="1:12">
      <c r="A35" s="63">
        <v>42788</v>
      </c>
      <c r="B35" s="10" t="s">
        <v>36</v>
      </c>
      <c r="C35" s="11">
        <v>12.7</v>
      </c>
      <c r="F35" s="10" t="s">
        <v>34</v>
      </c>
      <c r="G35" s="10"/>
      <c r="H35" s="10"/>
      <c r="I35" s="56">
        <v>112</v>
      </c>
    </row>
    <row r="36" spans="1:12">
      <c r="A36" s="12">
        <v>42728</v>
      </c>
      <c r="B36" s="10" t="s">
        <v>95</v>
      </c>
      <c r="C36" s="11">
        <v>6</v>
      </c>
      <c r="F36" s="10" t="s">
        <v>125</v>
      </c>
      <c r="G36" s="10"/>
      <c r="H36" s="10"/>
      <c r="I36" s="59">
        <v>70</v>
      </c>
      <c r="L36" s="10"/>
    </row>
    <row r="37" spans="1:12">
      <c r="A37" s="12">
        <v>42809</v>
      </c>
      <c r="B37" s="10" t="s">
        <v>95</v>
      </c>
      <c r="C37" s="11">
        <v>6</v>
      </c>
      <c r="F37" s="10" t="s">
        <v>96</v>
      </c>
      <c r="G37" s="10"/>
      <c r="H37" s="10">
        <v>6000</v>
      </c>
      <c r="I37" s="59">
        <v>25</v>
      </c>
      <c r="K37" s="10"/>
    </row>
    <row r="38" spans="1:12">
      <c r="A38" s="12">
        <v>42894</v>
      </c>
      <c r="B38" s="10" t="s">
        <v>36</v>
      </c>
      <c r="C38" s="11">
        <v>6</v>
      </c>
      <c r="F38" s="10">
        <v>50</v>
      </c>
      <c r="G38" s="10"/>
      <c r="H38" s="10">
        <v>6000</v>
      </c>
      <c r="I38" s="59">
        <v>40.5</v>
      </c>
      <c r="J38" s="10"/>
    </row>
    <row r="39" spans="1:12">
      <c r="A39" s="12">
        <v>42885</v>
      </c>
      <c r="B39" s="10" t="s">
        <v>13</v>
      </c>
      <c r="C39" s="11">
        <v>9</v>
      </c>
      <c r="F39" s="10">
        <v>25</v>
      </c>
      <c r="G39" s="10"/>
      <c r="H39" s="10">
        <v>6000</v>
      </c>
      <c r="I39" s="59">
        <v>35</v>
      </c>
    </row>
    <row r="40" spans="1:12">
      <c r="A40" s="12">
        <v>42795</v>
      </c>
      <c r="B40" s="10" t="s">
        <v>36</v>
      </c>
      <c r="C40" s="11">
        <v>9</v>
      </c>
      <c r="F40" s="10">
        <v>38</v>
      </c>
      <c r="G40" s="10"/>
      <c r="H40" s="10">
        <v>6000</v>
      </c>
      <c r="I40" s="59">
        <v>43</v>
      </c>
    </row>
    <row r="41" spans="1:12">
      <c r="A41" s="12">
        <v>42857</v>
      </c>
      <c r="B41" s="10" t="s">
        <v>36</v>
      </c>
      <c r="C41" s="11">
        <v>9</v>
      </c>
      <c r="F41" s="10">
        <v>38</v>
      </c>
      <c r="G41" s="10"/>
      <c r="H41" s="10">
        <v>6000</v>
      </c>
      <c r="I41" s="59">
        <v>45</v>
      </c>
    </row>
    <row r="42" spans="1:12">
      <c r="A42" s="12">
        <v>42844</v>
      </c>
      <c r="B42" s="10" t="s">
        <v>36</v>
      </c>
      <c r="C42" s="11">
        <v>6</v>
      </c>
      <c r="F42" s="10" t="s">
        <v>32</v>
      </c>
      <c r="I42" s="56">
        <v>40.299999999999997</v>
      </c>
    </row>
    <row r="43" spans="1:12">
      <c r="I43" s="56"/>
    </row>
    <row r="44" spans="1:12">
      <c r="I44" s="56"/>
    </row>
    <row r="45" spans="1:12">
      <c r="I45" s="56"/>
    </row>
    <row r="46" spans="1:12">
      <c r="I46" s="56"/>
    </row>
    <row r="47" spans="1:12">
      <c r="I47" s="56"/>
    </row>
    <row r="48" spans="1:12">
      <c r="I48" s="56"/>
    </row>
    <row r="49" spans="9:9">
      <c r="I49" s="56"/>
    </row>
    <row r="50" spans="9:9">
      <c r="I50" s="56"/>
    </row>
    <row r="51" spans="9:9">
      <c r="I51" s="56"/>
    </row>
    <row r="52" spans="9:9">
      <c r="I52" s="56"/>
    </row>
    <row r="53" spans="9:9">
      <c r="I53" s="56"/>
    </row>
    <row r="54" spans="9:9">
      <c r="I54" s="56"/>
    </row>
    <row r="55" spans="9:9">
      <c r="I55" s="56"/>
    </row>
    <row r="56" spans="9:9">
      <c r="I56" s="56"/>
    </row>
    <row r="57" spans="9:9">
      <c r="I57" s="56"/>
    </row>
    <row r="58" spans="9:9">
      <c r="I58" s="56"/>
    </row>
    <row r="59" spans="9:9">
      <c r="I59" s="56"/>
    </row>
    <row r="60" spans="9:9">
      <c r="I60" s="56"/>
    </row>
    <row r="61" spans="9:9">
      <c r="I61" s="56"/>
    </row>
    <row r="62" spans="9:9">
      <c r="I62" s="56"/>
    </row>
    <row r="63" spans="9:9">
      <c r="I63" s="56"/>
    </row>
    <row r="64" spans="9:9">
      <c r="I64" s="56"/>
    </row>
    <row r="65" spans="9:9">
      <c r="I65" s="56"/>
    </row>
    <row r="66" spans="9:9">
      <c r="I66" s="56"/>
    </row>
    <row r="67" spans="9:9">
      <c r="I67" s="56"/>
    </row>
    <row r="68" spans="9:9">
      <c r="I68" s="56"/>
    </row>
    <row r="69" spans="9:9">
      <c r="I69" s="56"/>
    </row>
    <row r="70" spans="9:9">
      <c r="I70" s="56"/>
    </row>
    <row r="71" spans="9:9">
      <c r="I71" s="56"/>
    </row>
    <row r="72" spans="9:9">
      <c r="I72" s="56"/>
    </row>
    <row r="73" spans="9:9">
      <c r="I73" s="56"/>
    </row>
    <row r="74" spans="9:9">
      <c r="I74" s="56"/>
    </row>
    <row r="75" spans="9:9">
      <c r="I75" s="56"/>
    </row>
    <row r="76" spans="9:9">
      <c r="I76" s="56"/>
    </row>
    <row r="77" spans="9:9">
      <c r="I77" s="56"/>
    </row>
    <row r="78" spans="9:9">
      <c r="I78" s="56"/>
    </row>
    <row r="79" spans="9:9">
      <c r="I79" s="56"/>
    </row>
    <row r="80" spans="9:9">
      <c r="I80" s="56"/>
    </row>
    <row r="81" spans="9:9">
      <c r="I81" s="56"/>
    </row>
    <row r="82" spans="9:9">
      <c r="I82" s="56"/>
    </row>
    <row r="83" spans="9:9">
      <c r="I83" s="56"/>
    </row>
    <row r="84" spans="9:9">
      <c r="I84" s="56"/>
    </row>
    <row r="85" spans="9:9">
      <c r="I85" s="56"/>
    </row>
    <row r="86" spans="9:9">
      <c r="I86" s="56"/>
    </row>
    <row r="87" spans="9:9">
      <c r="I87" s="56"/>
    </row>
    <row r="88" spans="9:9">
      <c r="I88" s="56"/>
    </row>
    <row r="89" spans="9:9">
      <c r="I89" s="56"/>
    </row>
    <row r="90" spans="9:9">
      <c r="I90" s="56"/>
    </row>
    <row r="91" spans="9:9">
      <c r="I91" s="56"/>
    </row>
    <row r="92" spans="9:9">
      <c r="I92" s="56"/>
    </row>
    <row r="93" spans="9:9">
      <c r="I93" s="56"/>
    </row>
    <row r="94" spans="9:9">
      <c r="I94" s="56"/>
    </row>
    <row r="95" spans="9:9">
      <c r="I95" s="56"/>
    </row>
    <row r="96" spans="9:9">
      <c r="I96" s="56"/>
    </row>
    <row r="97" spans="9:9">
      <c r="I97" s="56"/>
    </row>
    <row r="98" spans="9:9">
      <c r="I98" s="56"/>
    </row>
    <row r="99" spans="9:9">
      <c r="I99" s="56"/>
    </row>
    <row r="100" spans="9:9">
      <c r="I100" s="56"/>
    </row>
    <row r="101" spans="9:9">
      <c r="I101" s="56"/>
    </row>
    <row r="102" spans="9:9">
      <c r="I102" s="56"/>
    </row>
    <row r="103" spans="9:9">
      <c r="I103" s="56"/>
    </row>
  </sheetData>
  <pageMargins left="0.7" right="0.7" top="0.75" bottom="0.75" header="0.3" footer="0.3"/>
  <pageSetup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1"/>
  <dimension ref="A1:H50"/>
  <sheetViews>
    <sheetView workbookViewId="0">
      <selection activeCell="B20" sqref="B20"/>
    </sheetView>
  </sheetViews>
  <sheetFormatPr defaultRowHeight="15"/>
  <cols>
    <col min="1" max="1" width="14.85546875" customWidth="1"/>
    <col min="2" max="2" width="12.5703125" customWidth="1"/>
    <col min="3" max="3" width="9.140625" style="11"/>
    <col min="4" max="4" width="9.140625" style="10"/>
    <col min="6" max="6" width="9.140625" style="10"/>
    <col min="8" max="8" width="9.140625" style="18"/>
  </cols>
  <sheetData>
    <row r="1" spans="1:8">
      <c r="A1" s="10" t="s">
        <v>0</v>
      </c>
      <c r="B1" s="10" t="s">
        <v>1</v>
      </c>
      <c r="C1" s="11" t="s">
        <v>28</v>
      </c>
      <c r="E1" s="10" t="s">
        <v>25</v>
      </c>
      <c r="G1" s="10" t="s">
        <v>27</v>
      </c>
      <c r="H1" s="29" t="s">
        <v>8</v>
      </c>
    </row>
    <row r="3" spans="1:8" s="10" customFormat="1">
      <c r="A3" s="12">
        <v>42684</v>
      </c>
      <c r="B3" s="10" t="s">
        <v>38</v>
      </c>
      <c r="C3" s="11">
        <v>3</v>
      </c>
      <c r="F3" s="10" t="s">
        <v>96</v>
      </c>
      <c r="H3" s="18">
        <v>15</v>
      </c>
    </row>
    <row r="4" spans="1:8" s="10" customFormat="1">
      <c r="A4" s="12">
        <v>42823</v>
      </c>
      <c r="B4" s="10" t="s">
        <v>38</v>
      </c>
      <c r="C4" s="11">
        <v>3</v>
      </c>
      <c r="F4" s="10" t="s">
        <v>96</v>
      </c>
      <c r="H4" s="18">
        <v>18</v>
      </c>
    </row>
    <row r="5" spans="1:8">
      <c r="A5" s="12">
        <v>42495</v>
      </c>
      <c r="B5" s="10" t="s">
        <v>38</v>
      </c>
      <c r="C5" s="11">
        <v>3</v>
      </c>
      <c r="E5" s="10"/>
      <c r="F5" s="10" t="s">
        <v>37</v>
      </c>
      <c r="G5" s="10"/>
      <c r="H5" s="18">
        <v>26</v>
      </c>
    </row>
    <row r="6" spans="1:8" s="10" customFormat="1">
      <c r="A6" s="12">
        <v>42564</v>
      </c>
      <c r="B6" s="10" t="s">
        <v>38</v>
      </c>
      <c r="C6" s="11">
        <v>3</v>
      </c>
      <c r="E6"/>
      <c r="F6" s="10" t="s">
        <v>37</v>
      </c>
      <c r="G6"/>
      <c r="H6" s="18">
        <v>26</v>
      </c>
    </row>
    <row r="7" spans="1:8">
      <c r="A7" s="12">
        <v>42854</v>
      </c>
      <c r="B7" s="10" t="s">
        <v>38</v>
      </c>
      <c r="C7" s="11">
        <v>3</v>
      </c>
      <c r="E7" s="10"/>
      <c r="F7" s="10" t="s">
        <v>37</v>
      </c>
      <c r="G7" s="10"/>
      <c r="H7" s="18">
        <v>28</v>
      </c>
    </row>
    <row r="8" spans="1:8">
      <c r="A8" s="12">
        <v>42860</v>
      </c>
      <c r="B8" s="10" t="s">
        <v>38</v>
      </c>
      <c r="C8" s="11">
        <v>3</v>
      </c>
      <c r="E8" s="10"/>
      <c r="F8" s="10" t="s">
        <v>32</v>
      </c>
      <c r="G8" s="10"/>
      <c r="H8" s="18">
        <v>33</v>
      </c>
    </row>
    <row r="9" spans="1:8">
      <c r="A9" s="52" t="s">
        <v>241</v>
      </c>
      <c r="B9" s="10" t="s">
        <v>38</v>
      </c>
      <c r="C9" s="11">
        <v>3</v>
      </c>
      <c r="F9" s="10" t="s">
        <v>96</v>
      </c>
      <c r="G9">
        <v>6000</v>
      </c>
      <c r="H9" s="18">
        <v>18</v>
      </c>
    </row>
    <row r="10" spans="1:8">
      <c r="A10" s="54">
        <v>42768</v>
      </c>
      <c r="B10" s="10" t="s">
        <v>38</v>
      </c>
      <c r="C10" s="11">
        <v>4</v>
      </c>
      <c r="F10" s="10" t="s">
        <v>32</v>
      </c>
      <c r="G10">
        <v>6000</v>
      </c>
      <c r="H10" s="18">
        <v>43</v>
      </c>
    </row>
    <row r="11" spans="1:8">
      <c r="A11" s="54">
        <v>42864</v>
      </c>
      <c r="B11" s="10" t="s">
        <v>38</v>
      </c>
      <c r="C11" s="11">
        <v>4</v>
      </c>
      <c r="E11" s="10"/>
      <c r="F11" s="10" t="s">
        <v>32</v>
      </c>
      <c r="G11" s="10"/>
      <c r="H11" s="18">
        <v>47</v>
      </c>
    </row>
    <row r="12" spans="1:8">
      <c r="A12" s="54">
        <v>42852</v>
      </c>
      <c r="B12" s="10" t="s">
        <v>36</v>
      </c>
      <c r="C12" s="11">
        <v>4</v>
      </c>
      <c r="F12" s="10" t="s">
        <v>32</v>
      </c>
      <c r="H12" s="18">
        <v>53</v>
      </c>
    </row>
    <row r="13" spans="1:8" s="10" customFormat="1">
      <c r="A13" s="54">
        <v>42935</v>
      </c>
      <c r="B13" s="10" t="s">
        <v>36</v>
      </c>
      <c r="C13" s="11">
        <v>4</v>
      </c>
      <c r="E13" s="10" t="s">
        <v>32</v>
      </c>
      <c r="F13" s="10" t="s">
        <v>32</v>
      </c>
      <c r="H13" s="18">
        <v>60</v>
      </c>
    </row>
    <row r="14" spans="1:8">
      <c r="A14" s="66">
        <v>42821</v>
      </c>
      <c r="B14" s="10" t="s">
        <v>36</v>
      </c>
      <c r="C14" s="11">
        <v>4</v>
      </c>
      <c r="E14">
        <v>50</v>
      </c>
      <c r="H14" s="18">
        <v>52</v>
      </c>
    </row>
    <row r="15" spans="1:8">
      <c r="A15" s="66">
        <v>42775</v>
      </c>
      <c r="B15" s="10" t="s">
        <v>36</v>
      </c>
      <c r="C15" s="11">
        <v>4</v>
      </c>
      <c r="F15" s="10" t="s">
        <v>37</v>
      </c>
      <c r="H15" s="18">
        <v>35</v>
      </c>
    </row>
    <row r="16" spans="1:8">
      <c r="A16" s="66">
        <v>42761</v>
      </c>
      <c r="B16" s="10" t="s">
        <v>36</v>
      </c>
      <c r="C16" s="11">
        <v>4</v>
      </c>
      <c r="E16">
        <v>50</v>
      </c>
      <c r="F16" s="10">
        <v>50</v>
      </c>
      <c r="H16" s="18">
        <v>48.5</v>
      </c>
    </row>
    <row r="17" spans="1:8">
      <c r="A17" s="63">
        <v>42903</v>
      </c>
      <c r="B17" s="10" t="s">
        <v>36</v>
      </c>
      <c r="C17" s="11">
        <v>4</v>
      </c>
      <c r="D17"/>
      <c r="E17">
        <v>50</v>
      </c>
      <c r="F17">
        <v>50</v>
      </c>
      <c r="H17" s="18">
        <v>55</v>
      </c>
    </row>
    <row r="18" spans="1:8">
      <c r="A18" s="52" t="s">
        <v>240</v>
      </c>
      <c r="B18" s="10" t="s">
        <v>38</v>
      </c>
      <c r="C18" s="11">
        <v>5</v>
      </c>
      <c r="F18" s="10" t="s">
        <v>32</v>
      </c>
      <c r="H18" s="18">
        <v>58</v>
      </c>
    </row>
    <row r="19" spans="1:8">
      <c r="A19" s="12">
        <v>42461</v>
      </c>
      <c r="B19" s="10" t="s">
        <v>38</v>
      </c>
      <c r="C19" s="11">
        <v>5</v>
      </c>
      <c r="F19" s="10" t="s">
        <v>32</v>
      </c>
      <c r="H19" s="18">
        <v>49</v>
      </c>
    </row>
    <row r="20" spans="1:8" s="10" customFormat="1">
      <c r="A20" s="12">
        <v>42964</v>
      </c>
      <c r="B20" s="10" t="s">
        <v>38</v>
      </c>
      <c r="C20" s="11">
        <v>5</v>
      </c>
      <c r="E20" s="10" t="s">
        <v>32</v>
      </c>
      <c r="F20" s="10" t="s">
        <v>32</v>
      </c>
      <c r="G20" s="10">
        <v>6000</v>
      </c>
      <c r="H20" s="18">
        <v>70</v>
      </c>
    </row>
    <row r="21" spans="1:8">
      <c r="A21" s="12">
        <v>42639</v>
      </c>
      <c r="B21" s="10" t="s">
        <v>29</v>
      </c>
      <c r="C21" s="11">
        <v>6</v>
      </c>
      <c r="E21" s="10">
        <v>65</v>
      </c>
      <c r="G21" s="10">
        <v>6000</v>
      </c>
      <c r="H21" s="18">
        <v>60</v>
      </c>
    </row>
    <row r="22" spans="1:8">
      <c r="A22" s="66">
        <v>42889</v>
      </c>
      <c r="B22" s="10" t="s">
        <v>166</v>
      </c>
      <c r="C22" s="11">
        <v>6</v>
      </c>
      <c r="E22">
        <v>76.2</v>
      </c>
      <c r="F22" s="10">
        <v>76.2</v>
      </c>
      <c r="G22">
        <v>6000</v>
      </c>
      <c r="H22" s="18">
        <v>135</v>
      </c>
    </row>
    <row r="23" spans="1:8">
      <c r="A23" s="66"/>
    </row>
    <row r="24" spans="1:8">
      <c r="A24" s="66"/>
    </row>
    <row r="25" spans="1:8">
      <c r="A25" s="66"/>
    </row>
    <row r="26" spans="1:8">
      <c r="A26" s="63"/>
    </row>
    <row r="27" spans="1:8">
      <c r="A27" s="63"/>
    </row>
    <row r="28" spans="1:8">
      <c r="A28" s="63"/>
    </row>
    <row r="29" spans="1:8">
      <c r="A29" s="63"/>
    </row>
    <row r="30" spans="1:8">
      <c r="A30" s="53"/>
    </row>
    <row r="31" spans="1:8">
      <c r="A31" s="51"/>
    </row>
    <row r="32" spans="1:8">
      <c r="A32" s="51"/>
    </row>
    <row r="33" spans="1:1">
      <c r="A33" s="51"/>
    </row>
    <row r="34" spans="1:1">
      <c r="A34" s="51"/>
    </row>
    <row r="35" spans="1:1">
      <c r="A35" s="51"/>
    </row>
    <row r="36" spans="1:1">
      <c r="A36" s="51"/>
    </row>
    <row r="37" spans="1:1">
      <c r="A37" s="51"/>
    </row>
    <row r="38" spans="1:1">
      <c r="A38" s="51"/>
    </row>
    <row r="39" spans="1:1">
      <c r="A39" s="51"/>
    </row>
    <row r="40" spans="1:1">
      <c r="A40" s="51"/>
    </row>
    <row r="41" spans="1:1">
      <c r="A41" s="51"/>
    </row>
    <row r="42" spans="1:1">
      <c r="A42" s="51"/>
    </row>
    <row r="43" spans="1:1">
      <c r="A43" s="51"/>
    </row>
    <row r="44" spans="1:1">
      <c r="A44" s="51"/>
    </row>
    <row r="45" spans="1:1">
      <c r="A45" s="51"/>
    </row>
    <row r="46" spans="1:1">
      <c r="A46" s="51"/>
    </row>
    <row r="47" spans="1:1">
      <c r="A47" s="51"/>
    </row>
    <row r="48" spans="1:1">
      <c r="A48" s="51"/>
    </row>
    <row r="49" spans="1:1">
      <c r="A49" s="51"/>
    </row>
    <row r="50" spans="1:1">
      <c r="A50" s="51"/>
    </row>
  </sheetData>
  <pageMargins left="0.7" right="0.7" top="0.75" bottom="0.75" header="0.3" footer="0.3"/>
  <pageSetup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2"/>
  <dimension ref="A2:E94"/>
  <sheetViews>
    <sheetView topLeftCell="A19" workbookViewId="0">
      <selection activeCell="D75" sqref="D75"/>
    </sheetView>
  </sheetViews>
  <sheetFormatPr defaultRowHeight="15"/>
  <cols>
    <col min="1" max="1" width="10.140625" bestFit="1" customWidth="1"/>
    <col min="3" max="3" width="24" customWidth="1"/>
    <col min="4" max="4" width="9.140625" style="11"/>
  </cols>
  <sheetData>
    <row r="2" spans="1:4">
      <c r="A2" s="10" t="s">
        <v>0</v>
      </c>
      <c r="B2" s="10" t="s">
        <v>1</v>
      </c>
      <c r="C2" s="10" t="s">
        <v>42</v>
      </c>
    </row>
    <row r="3" spans="1:4" s="10" customFormat="1">
      <c r="A3" s="12">
        <v>42369</v>
      </c>
      <c r="B3" s="10" t="s">
        <v>43</v>
      </c>
      <c r="C3" s="10" t="s">
        <v>64</v>
      </c>
      <c r="D3" s="11">
        <v>90</v>
      </c>
    </row>
    <row r="4" spans="1:4" s="10" customFormat="1">
      <c r="A4" s="12"/>
      <c r="D4" s="11"/>
    </row>
    <row r="5" spans="1:4" s="10" customFormat="1">
      <c r="A5" s="12">
        <v>42369</v>
      </c>
      <c r="B5" s="10" t="s">
        <v>43</v>
      </c>
      <c r="C5" s="10" t="s">
        <v>62</v>
      </c>
      <c r="D5" s="11">
        <v>16</v>
      </c>
    </row>
    <row r="6" spans="1:4" s="10" customFormat="1">
      <c r="A6" s="12">
        <v>42748</v>
      </c>
      <c r="B6" s="10" t="s">
        <v>43</v>
      </c>
      <c r="C6" s="10" t="s">
        <v>155</v>
      </c>
      <c r="D6" s="11">
        <v>90.3</v>
      </c>
    </row>
    <row r="7" spans="1:4" s="10" customFormat="1">
      <c r="A7" s="12"/>
      <c r="D7" s="11"/>
    </row>
    <row r="8" spans="1:4" s="10" customFormat="1">
      <c r="A8" s="12">
        <v>42642</v>
      </c>
      <c r="B8" s="10" t="s">
        <v>43</v>
      </c>
      <c r="C8" s="10" t="s">
        <v>50</v>
      </c>
      <c r="D8" s="11">
        <v>30</v>
      </c>
    </row>
    <row r="9" spans="1:4" s="10" customFormat="1">
      <c r="A9" s="12">
        <v>42578</v>
      </c>
      <c r="B9" s="10" t="s">
        <v>43</v>
      </c>
      <c r="C9" s="10" t="s">
        <v>49</v>
      </c>
      <c r="D9" s="11">
        <v>40</v>
      </c>
    </row>
    <row r="10" spans="1:4" s="10" customFormat="1">
      <c r="A10" s="12">
        <v>42727</v>
      </c>
      <c r="B10" s="10" t="s">
        <v>43</v>
      </c>
      <c r="C10" s="10" t="s">
        <v>145</v>
      </c>
      <c r="D10" s="11">
        <v>40</v>
      </c>
    </row>
    <row r="11" spans="1:4" s="10" customFormat="1">
      <c r="A11" s="12">
        <v>42395</v>
      </c>
      <c r="B11" s="10" t="s">
        <v>43</v>
      </c>
      <c r="C11" s="10" t="s">
        <v>74</v>
      </c>
      <c r="D11" s="11">
        <v>50</v>
      </c>
    </row>
    <row r="12" spans="1:4" s="10" customFormat="1">
      <c r="A12" s="12">
        <v>42394</v>
      </c>
      <c r="B12" s="10" t="s">
        <v>43</v>
      </c>
      <c r="C12" s="10" t="s">
        <v>68</v>
      </c>
      <c r="D12" s="11">
        <v>50</v>
      </c>
    </row>
    <row r="13" spans="1:4" s="10" customFormat="1">
      <c r="A13" s="12"/>
      <c r="D13" s="11"/>
    </row>
    <row r="14" spans="1:4" s="10" customFormat="1">
      <c r="A14" s="12">
        <v>42481</v>
      </c>
      <c r="B14" s="10" t="s">
        <v>84</v>
      </c>
      <c r="C14" s="10" t="s">
        <v>91</v>
      </c>
      <c r="D14" s="11">
        <v>37.700000000000003</v>
      </c>
    </row>
    <row r="15" spans="1:4" s="10" customFormat="1">
      <c r="A15" s="12">
        <v>42578</v>
      </c>
      <c r="B15" s="10" t="s">
        <v>43</v>
      </c>
      <c r="C15" s="10" t="s">
        <v>76</v>
      </c>
      <c r="D15" s="11">
        <v>88.9</v>
      </c>
    </row>
    <row r="16" spans="1:4" s="10" customFormat="1">
      <c r="A16" s="12"/>
      <c r="D16" s="11"/>
    </row>
    <row r="17" spans="1:5" s="10" customFormat="1">
      <c r="A17" s="12">
        <v>42394</v>
      </c>
      <c r="B17" s="10" t="s">
        <v>43</v>
      </c>
      <c r="C17" s="10" t="s">
        <v>77</v>
      </c>
      <c r="D17" s="11">
        <v>200</v>
      </c>
    </row>
    <row r="18" spans="1:5" s="10" customFormat="1">
      <c r="A18" s="12"/>
      <c r="D18" s="11"/>
    </row>
    <row r="19" spans="1:5" s="10" customFormat="1">
      <c r="A19" s="12">
        <v>42481</v>
      </c>
      <c r="B19" s="10" t="s">
        <v>43</v>
      </c>
      <c r="C19" s="10" t="s">
        <v>54</v>
      </c>
      <c r="D19" s="11">
        <v>15</v>
      </c>
      <c r="E19" s="10" t="s">
        <v>73</v>
      </c>
    </row>
    <row r="20" spans="1:5" s="10" customFormat="1">
      <c r="A20" s="12">
        <v>42546</v>
      </c>
      <c r="B20" s="10" t="s">
        <v>43</v>
      </c>
      <c r="C20" s="10" t="s">
        <v>54</v>
      </c>
      <c r="D20" s="11">
        <v>72</v>
      </c>
      <c r="E20" s="10" t="s">
        <v>55</v>
      </c>
    </row>
    <row r="21" spans="1:5" s="10" customFormat="1">
      <c r="A21" s="12">
        <v>42727</v>
      </c>
      <c r="B21" s="10" t="s">
        <v>43</v>
      </c>
      <c r="C21" s="10" t="s">
        <v>146</v>
      </c>
      <c r="D21" s="11">
        <v>5</v>
      </c>
      <c r="E21" s="10" t="s">
        <v>55</v>
      </c>
    </row>
    <row r="22" spans="1:5" s="10" customFormat="1">
      <c r="A22" s="12">
        <v>42612</v>
      </c>
      <c r="B22" s="10" t="s">
        <v>43</v>
      </c>
      <c r="C22" s="10" t="s">
        <v>82</v>
      </c>
      <c r="D22" s="11">
        <v>29.5</v>
      </c>
    </row>
    <row r="23" spans="1:5" s="10" customFormat="1">
      <c r="A23" s="12">
        <v>42727</v>
      </c>
      <c r="B23" s="10" t="s">
        <v>43</v>
      </c>
      <c r="C23" s="10" t="s">
        <v>142</v>
      </c>
      <c r="D23" s="11">
        <v>36.700000000000003</v>
      </c>
    </row>
    <row r="24" spans="1:5" s="10" customFormat="1">
      <c r="A24" s="12">
        <v>42369</v>
      </c>
      <c r="B24" s="10" t="s">
        <v>43</v>
      </c>
      <c r="C24" s="10" t="s">
        <v>65</v>
      </c>
      <c r="D24" s="11">
        <v>3.4</v>
      </c>
    </row>
    <row r="25" spans="1:5" s="10" customFormat="1">
      <c r="A25" s="12">
        <v>42369</v>
      </c>
      <c r="B25" s="10" t="s">
        <v>43</v>
      </c>
      <c r="C25" s="10" t="s">
        <v>66</v>
      </c>
      <c r="D25" s="11">
        <v>4.5</v>
      </c>
    </row>
    <row r="26" spans="1:5" s="10" customFormat="1">
      <c r="A26" s="12">
        <v>42490</v>
      </c>
      <c r="B26" s="10" t="s">
        <v>43</v>
      </c>
      <c r="C26" s="10" t="s">
        <v>56</v>
      </c>
      <c r="D26" s="11">
        <v>5</v>
      </c>
    </row>
    <row r="27" spans="1:5" s="10" customFormat="1">
      <c r="A27" s="12">
        <v>42546</v>
      </c>
      <c r="B27" s="10" t="s">
        <v>43</v>
      </c>
      <c r="C27" s="10" t="s">
        <v>56</v>
      </c>
      <c r="D27" s="11">
        <v>5</v>
      </c>
    </row>
    <row r="28" spans="1:5" s="10" customFormat="1">
      <c r="A28" s="12">
        <v>42546</v>
      </c>
      <c r="B28" s="10" t="s">
        <v>43</v>
      </c>
      <c r="C28" s="10" t="s">
        <v>57</v>
      </c>
      <c r="D28" s="11">
        <v>8.9</v>
      </c>
    </row>
    <row r="29" spans="1:5" s="10" customFormat="1">
      <c r="A29" s="12">
        <v>42546</v>
      </c>
      <c r="B29" s="10" t="s">
        <v>43</v>
      </c>
      <c r="C29" s="10" t="s">
        <v>58</v>
      </c>
      <c r="D29" s="11">
        <v>13.3</v>
      </c>
    </row>
    <row r="30" spans="1:5" s="10" customFormat="1">
      <c r="A30" s="12">
        <v>42369</v>
      </c>
      <c r="B30" s="10" t="s">
        <v>43</v>
      </c>
      <c r="C30" s="10" t="s">
        <v>63</v>
      </c>
      <c r="D30" s="11">
        <v>115</v>
      </c>
    </row>
    <row r="31" spans="1:5" s="10" customFormat="1">
      <c r="A31" s="12">
        <v>42395</v>
      </c>
      <c r="B31" s="10" t="s">
        <v>43</v>
      </c>
      <c r="C31" s="10" t="s">
        <v>69</v>
      </c>
      <c r="D31" s="11">
        <v>39.5</v>
      </c>
    </row>
    <row r="32" spans="1:5" s="10" customFormat="1">
      <c r="A32" s="12">
        <v>42395</v>
      </c>
      <c r="B32" s="10" t="s">
        <v>43</v>
      </c>
      <c r="C32" s="10" t="s">
        <v>70</v>
      </c>
      <c r="D32" s="11">
        <v>40.6</v>
      </c>
    </row>
    <row r="33" spans="1:5" s="10" customFormat="1">
      <c r="A33" s="12">
        <v>42394</v>
      </c>
      <c r="B33" s="10" t="s">
        <v>43</v>
      </c>
      <c r="C33" s="10" t="s">
        <v>79</v>
      </c>
      <c r="D33" s="11">
        <v>53.5</v>
      </c>
    </row>
    <row r="34" spans="1:5" s="10" customFormat="1">
      <c r="A34" s="12">
        <v>42394</v>
      </c>
      <c r="B34" s="10" t="s">
        <v>43</v>
      </c>
      <c r="C34" s="10" t="s">
        <v>75</v>
      </c>
      <c r="D34" s="11">
        <v>78.599999999999994</v>
      </c>
    </row>
    <row r="35" spans="1:5" s="10" customFormat="1"/>
    <row r="36" spans="1:5" s="10" customFormat="1"/>
    <row r="37" spans="1:5" s="10" customFormat="1">
      <c r="A37" s="12"/>
      <c r="D37" s="11"/>
    </row>
    <row r="38" spans="1:5" s="10" customFormat="1">
      <c r="A38" s="12">
        <v>42394</v>
      </c>
      <c r="B38" s="10" t="s">
        <v>43</v>
      </c>
      <c r="C38" s="10" t="s">
        <v>150</v>
      </c>
      <c r="D38" s="11">
        <v>150</v>
      </c>
    </row>
    <row r="39" spans="1:5" s="10" customFormat="1">
      <c r="A39" s="12">
        <v>42539</v>
      </c>
      <c r="B39" s="10" t="s">
        <v>84</v>
      </c>
      <c r="C39" s="10" t="s">
        <v>153</v>
      </c>
      <c r="D39" s="11">
        <v>160</v>
      </c>
      <c r="E39" s="10" t="s">
        <v>154</v>
      </c>
    </row>
    <row r="40" spans="1:5" s="10" customFormat="1">
      <c r="A40" s="12">
        <v>42707</v>
      </c>
      <c r="B40" s="10" t="s">
        <v>84</v>
      </c>
      <c r="C40" s="10" t="s">
        <v>151</v>
      </c>
      <c r="D40" s="11">
        <v>130</v>
      </c>
      <c r="E40" s="10" t="s">
        <v>152</v>
      </c>
    </row>
    <row r="41" spans="1:5" s="10" customFormat="1">
      <c r="A41" s="12"/>
      <c r="D41" s="11"/>
    </row>
    <row r="42" spans="1:5" s="10" customFormat="1">
      <c r="A42" s="12">
        <v>42543</v>
      </c>
      <c r="B42" s="10" t="s">
        <v>84</v>
      </c>
      <c r="C42" s="10" t="s">
        <v>85</v>
      </c>
      <c r="D42" s="11">
        <v>4.2</v>
      </c>
      <c r="E42" s="10" t="s">
        <v>87</v>
      </c>
    </row>
    <row r="43" spans="1:5" s="10" customFormat="1">
      <c r="A43" s="12">
        <v>42544</v>
      </c>
      <c r="B43" s="10" t="s">
        <v>84</v>
      </c>
      <c r="C43" s="10" t="s">
        <v>85</v>
      </c>
      <c r="D43" s="11">
        <v>4.2</v>
      </c>
      <c r="E43" s="10" t="s">
        <v>73</v>
      </c>
    </row>
    <row r="44" spans="1:5" s="10" customFormat="1">
      <c r="A44" s="12">
        <v>42543</v>
      </c>
      <c r="B44" s="10" t="s">
        <v>84</v>
      </c>
      <c r="C44" s="10" t="s">
        <v>86</v>
      </c>
      <c r="D44" s="11">
        <v>11</v>
      </c>
      <c r="E44" s="10" t="s">
        <v>88</v>
      </c>
    </row>
    <row r="45" spans="1:5" s="10" customFormat="1">
      <c r="A45" s="12">
        <v>42544</v>
      </c>
      <c r="B45" s="10" t="s">
        <v>84</v>
      </c>
      <c r="C45" s="10" t="s">
        <v>86</v>
      </c>
      <c r="D45" s="11">
        <v>11</v>
      </c>
      <c r="E45" s="10" t="s">
        <v>89</v>
      </c>
    </row>
    <row r="46" spans="1:5" s="10" customFormat="1">
      <c r="A46" s="12">
        <v>42460</v>
      </c>
      <c r="B46" s="10" t="s">
        <v>43</v>
      </c>
      <c r="C46" s="10" t="s">
        <v>60</v>
      </c>
      <c r="D46" s="11">
        <v>71.8</v>
      </c>
    </row>
    <row r="47" spans="1:5" s="10" customFormat="1">
      <c r="A47" s="12">
        <v>42546</v>
      </c>
      <c r="B47" s="10" t="s">
        <v>43</v>
      </c>
      <c r="C47" s="10" t="s">
        <v>52</v>
      </c>
      <c r="D47" s="11">
        <v>71.8</v>
      </c>
    </row>
    <row r="48" spans="1:5" s="10" customFormat="1">
      <c r="A48" s="12">
        <v>42429</v>
      </c>
      <c r="B48" s="10" t="s">
        <v>43</v>
      </c>
      <c r="C48" s="10" t="s">
        <v>59</v>
      </c>
      <c r="D48" s="11">
        <v>81</v>
      </c>
    </row>
    <row r="49" spans="1:5" s="10" customFormat="1">
      <c r="A49" s="12">
        <v>42460</v>
      </c>
      <c r="B49" s="10" t="s">
        <v>43</v>
      </c>
      <c r="C49" s="10" t="s">
        <v>59</v>
      </c>
      <c r="D49" s="11">
        <v>71.8</v>
      </c>
    </row>
    <row r="50" spans="1:5" s="10" customFormat="1">
      <c r="A50" s="12">
        <v>42654</v>
      </c>
      <c r="B50" s="10" t="s">
        <v>84</v>
      </c>
      <c r="C50" s="10" t="s">
        <v>59</v>
      </c>
      <c r="D50" s="11">
        <v>61.3</v>
      </c>
    </row>
    <row r="51" spans="1:5">
      <c r="A51" s="12">
        <v>42578</v>
      </c>
      <c r="B51" s="10" t="s">
        <v>43</v>
      </c>
      <c r="C51" s="10" t="s">
        <v>46</v>
      </c>
      <c r="D51" s="11">
        <v>84.35</v>
      </c>
    </row>
    <row r="52" spans="1:5" s="10" customFormat="1">
      <c r="A52" s="12">
        <v>42654</v>
      </c>
      <c r="B52" s="10" t="s">
        <v>84</v>
      </c>
      <c r="C52" s="10" t="s">
        <v>93</v>
      </c>
      <c r="D52" s="11">
        <v>90</v>
      </c>
    </row>
    <row r="53" spans="1:5">
      <c r="A53" s="12">
        <v>42612</v>
      </c>
      <c r="B53" s="10" t="s">
        <v>43</v>
      </c>
      <c r="C53" s="10" t="s">
        <v>83</v>
      </c>
      <c r="D53" s="11">
        <v>140.19999999999999</v>
      </c>
    </row>
    <row r="54" spans="1:5">
      <c r="A54" s="12">
        <v>42395</v>
      </c>
      <c r="B54" s="10" t="s">
        <v>43</v>
      </c>
      <c r="C54" s="10" t="s">
        <v>71</v>
      </c>
      <c r="D54" s="11">
        <v>46.8</v>
      </c>
      <c r="E54" s="10" t="s">
        <v>73</v>
      </c>
    </row>
    <row r="55" spans="1:5" s="10" customFormat="1">
      <c r="A55" s="12">
        <v>42429</v>
      </c>
      <c r="B55" s="10" t="s">
        <v>43</v>
      </c>
      <c r="C55" s="10" t="s">
        <v>80</v>
      </c>
      <c r="D55" s="11">
        <v>24.65</v>
      </c>
    </row>
    <row r="56" spans="1:5" s="10" customFormat="1">
      <c r="A56" s="12">
        <v>42727</v>
      </c>
      <c r="B56" s="10" t="s">
        <v>43</v>
      </c>
      <c r="C56" s="10" t="s">
        <v>141</v>
      </c>
      <c r="D56" s="11">
        <v>34.65</v>
      </c>
    </row>
    <row r="57" spans="1:5">
      <c r="A57" s="12">
        <v>42395</v>
      </c>
      <c r="B57" s="10" t="s">
        <v>43</v>
      </c>
      <c r="C57" s="10" t="s">
        <v>72</v>
      </c>
      <c r="D57" s="11">
        <v>45.7</v>
      </c>
      <c r="E57" s="10" t="s">
        <v>73</v>
      </c>
    </row>
    <row r="58" spans="1:5" s="10" customFormat="1">
      <c r="A58" s="12">
        <v>42612</v>
      </c>
      <c r="B58" s="10" t="s">
        <v>43</v>
      </c>
      <c r="C58" s="10" t="s">
        <v>72</v>
      </c>
      <c r="D58" s="11">
        <v>45.7</v>
      </c>
    </row>
    <row r="59" spans="1:5">
      <c r="A59" s="12">
        <v>42429</v>
      </c>
      <c r="B59" s="10" t="s">
        <v>43</v>
      </c>
      <c r="C59" s="10" t="s">
        <v>81</v>
      </c>
      <c r="D59" s="11">
        <v>73.8</v>
      </c>
    </row>
    <row r="60" spans="1:5">
      <c r="A60" s="12">
        <v>42501</v>
      </c>
      <c r="B60" s="10" t="s">
        <v>84</v>
      </c>
      <c r="C60" s="10" t="s">
        <v>90</v>
      </c>
      <c r="D60" s="11">
        <v>12</v>
      </c>
    </row>
    <row r="61" spans="1:5">
      <c r="A61" s="12">
        <v>42369</v>
      </c>
      <c r="B61" s="10" t="s">
        <v>43</v>
      </c>
      <c r="C61" s="10" t="s">
        <v>67</v>
      </c>
      <c r="D61" s="11">
        <v>24.95</v>
      </c>
    </row>
    <row r="62" spans="1:5">
      <c r="A62" s="30">
        <v>42578</v>
      </c>
      <c r="B62" s="10" t="s">
        <v>43</v>
      </c>
      <c r="C62" s="10" t="s">
        <v>47</v>
      </c>
      <c r="D62" s="11">
        <v>36.4</v>
      </c>
    </row>
    <row r="63" spans="1:5" s="10" customFormat="1">
      <c r="A63" s="30">
        <v>42612</v>
      </c>
      <c r="B63" s="10" t="s">
        <v>43</v>
      </c>
      <c r="C63" s="10" t="s">
        <v>47</v>
      </c>
      <c r="D63" s="11">
        <v>40.4</v>
      </c>
    </row>
    <row r="64" spans="1:5" s="10" customFormat="1">
      <c r="A64" s="30">
        <v>42642</v>
      </c>
      <c r="B64" s="10" t="s">
        <v>43</v>
      </c>
      <c r="C64" s="10" t="s">
        <v>144</v>
      </c>
      <c r="D64" s="11">
        <v>30.4</v>
      </c>
    </row>
    <row r="65" spans="1:5" s="10" customFormat="1">
      <c r="A65" s="30">
        <v>42727</v>
      </c>
      <c r="B65" s="10" t="s">
        <v>43</v>
      </c>
      <c r="C65" s="10" t="s">
        <v>143</v>
      </c>
      <c r="D65" s="11">
        <v>30.4</v>
      </c>
    </row>
    <row r="66" spans="1:5" s="10" customFormat="1">
      <c r="A66" s="30">
        <v>42714</v>
      </c>
      <c r="B66" s="10" t="s">
        <v>84</v>
      </c>
      <c r="C66" s="10" t="s">
        <v>149</v>
      </c>
      <c r="D66" s="11">
        <v>17.399999999999999</v>
      </c>
    </row>
    <row r="67" spans="1:5" s="10" customFormat="1">
      <c r="A67" s="30">
        <v>42490</v>
      </c>
      <c r="B67" s="10" t="s">
        <v>43</v>
      </c>
      <c r="C67" s="10" t="s">
        <v>137</v>
      </c>
      <c r="D67" s="11">
        <v>86.3</v>
      </c>
    </row>
    <row r="68" spans="1:5" s="10" customFormat="1">
      <c r="A68" s="30">
        <v>42727</v>
      </c>
      <c r="B68" s="10" t="s">
        <v>43</v>
      </c>
      <c r="C68" s="10" t="s">
        <v>140</v>
      </c>
      <c r="D68" s="11">
        <v>41.4</v>
      </c>
      <c r="E68" s="10" t="s">
        <v>73</v>
      </c>
    </row>
    <row r="69" spans="1:5">
      <c r="A69" s="12">
        <v>42578</v>
      </c>
      <c r="B69" s="10" t="s">
        <v>43</v>
      </c>
      <c r="C69" s="10" t="s">
        <v>48</v>
      </c>
      <c r="D69" s="11">
        <v>68.400000000000006</v>
      </c>
    </row>
    <row r="70" spans="1:5" s="10" customFormat="1">
      <c r="A70" s="12">
        <v>42642</v>
      </c>
      <c r="B70" s="10" t="s">
        <v>43</v>
      </c>
      <c r="C70" s="10" t="s">
        <v>48</v>
      </c>
      <c r="D70" s="11">
        <v>41.4</v>
      </c>
    </row>
    <row r="71" spans="1:5" s="10" customFormat="1">
      <c r="A71" s="12">
        <v>42642</v>
      </c>
      <c r="B71" s="10" t="s">
        <v>43</v>
      </c>
      <c r="C71" s="10" t="s">
        <v>51</v>
      </c>
      <c r="D71" s="11">
        <v>138</v>
      </c>
    </row>
    <row r="72" spans="1:5" s="10" customFormat="1">
      <c r="A72" s="12">
        <v>42394</v>
      </c>
      <c r="B72" s="10" t="s">
        <v>43</v>
      </c>
      <c r="C72" s="10" t="s">
        <v>78</v>
      </c>
      <c r="D72" s="11">
        <v>175.8</v>
      </c>
    </row>
    <row r="73" spans="1:5" s="10" customFormat="1">
      <c r="A73" s="12">
        <v>42727</v>
      </c>
      <c r="B73" s="10" t="s">
        <v>43</v>
      </c>
      <c r="C73" s="10" t="s">
        <v>138</v>
      </c>
      <c r="D73" s="11">
        <v>226.2</v>
      </c>
    </row>
    <row r="74" spans="1:5" s="10" customFormat="1">
      <c r="A74" s="12">
        <v>42947</v>
      </c>
      <c r="B74" s="10" t="s">
        <v>84</v>
      </c>
      <c r="C74" s="10" t="s">
        <v>138</v>
      </c>
      <c r="D74" s="11">
        <v>47.9</v>
      </c>
    </row>
    <row r="75" spans="1:5" s="10" customFormat="1">
      <c r="A75" s="12">
        <v>42394</v>
      </c>
      <c r="B75" s="10" t="s">
        <v>43</v>
      </c>
      <c r="C75" s="10" t="s">
        <v>53</v>
      </c>
      <c r="D75" s="11">
        <v>150.1</v>
      </c>
    </row>
    <row r="76" spans="1:5" s="10" customFormat="1">
      <c r="A76" s="12">
        <v>42546</v>
      </c>
      <c r="B76" s="10" t="s">
        <v>43</v>
      </c>
      <c r="C76" s="10" t="s">
        <v>53</v>
      </c>
      <c r="D76" s="11">
        <v>150.1</v>
      </c>
    </row>
    <row r="77" spans="1:5" s="10" customFormat="1">
      <c r="A77" s="12">
        <v>42727</v>
      </c>
      <c r="B77" s="10" t="s">
        <v>43</v>
      </c>
      <c r="C77" s="10" t="s">
        <v>139</v>
      </c>
      <c r="D77" s="11">
        <v>354.2</v>
      </c>
    </row>
    <row r="78" spans="1:5">
      <c r="A78" s="12">
        <v>42885</v>
      </c>
      <c r="B78" s="10" t="s">
        <v>84</v>
      </c>
      <c r="C78" s="10" t="s">
        <v>139</v>
      </c>
      <c r="D78" s="11">
        <v>77</v>
      </c>
    </row>
    <row r="79" spans="1:5">
      <c r="A79" s="12">
        <v>42578</v>
      </c>
      <c r="B79" s="10" t="s">
        <v>43</v>
      </c>
      <c r="C79" s="10" t="s">
        <v>45</v>
      </c>
      <c r="D79" s="11">
        <v>267.8</v>
      </c>
    </row>
    <row r="80" spans="1:5" s="10" customFormat="1">
      <c r="A80"/>
      <c r="B80"/>
      <c r="C80"/>
      <c r="D80" s="11"/>
    </row>
    <row r="81" spans="1:4" s="10" customFormat="1">
      <c r="D81" s="11"/>
    </row>
    <row r="82" spans="1:4" s="10" customFormat="1">
      <c r="D82" s="11"/>
    </row>
    <row r="83" spans="1:4">
      <c r="A83" s="10"/>
      <c r="B83" s="10"/>
      <c r="C83" s="10"/>
    </row>
    <row r="84" spans="1:4" s="10" customFormat="1">
      <c r="A84" s="12">
        <v>42394</v>
      </c>
      <c r="B84" s="10" t="s">
        <v>43</v>
      </c>
      <c r="C84" s="10" t="s">
        <v>44</v>
      </c>
      <c r="D84" s="11">
        <v>55</v>
      </c>
    </row>
    <row r="85" spans="1:4">
      <c r="A85" s="12">
        <v>42429</v>
      </c>
      <c r="B85" s="10" t="s">
        <v>43</v>
      </c>
      <c r="C85" s="10" t="s">
        <v>44</v>
      </c>
      <c r="D85" s="11">
        <v>50</v>
      </c>
    </row>
    <row r="86" spans="1:4">
      <c r="A86" s="12">
        <v>42490</v>
      </c>
      <c r="B86" s="10" t="s">
        <v>43</v>
      </c>
      <c r="C86" s="10" t="s">
        <v>44</v>
      </c>
      <c r="D86" s="11">
        <v>50</v>
      </c>
    </row>
    <row r="87" spans="1:4">
      <c r="A87" s="12">
        <v>42578</v>
      </c>
      <c r="B87" s="10" t="s">
        <v>43</v>
      </c>
      <c r="C87" s="10" t="s">
        <v>44</v>
      </c>
      <c r="D87" s="11">
        <v>50</v>
      </c>
    </row>
    <row r="88" spans="1:4" s="10" customFormat="1">
      <c r="A88" s="12">
        <v>42642</v>
      </c>
      <c r="B88" s="10" t="s">
        <v>43</v>
      </c>
      <c r="C88" s="10" t="s">
        <v>44</v>
      </c>
      <c r="D88" s="11">
        <v>50</v>
      </c>
    </row>
    <row r="89" spans="1:4" s="10" customFormat="1">
      <c r="A89" s="12">
        <v>42748</v>
      </c>
      <c r="B89" s="10" t="s">
        <v>84</v>
      </c>
      <c r="C89" s="10" t="s">
        <v>44</v>
      </c>
      <c r="D89" s="11"/>
    </row>
    <row r="90" spans="1:4">
      <c r="A90" s="12"/>
      <c r="B90" s="10"/>
      <c r="C90" s="10"/>
    </row>
    <row r="92" spans="1:4">
      <c r="A92" s="12">
        <v>42727</v>
      </c>
      <c r="B92" s="10" t="s">
        <v>43</v>
      </c>
      <c r="C92" s="10" t="s">
        <v>147</v>
      </c>
      <c r="D92" s="11">
        <v>160</v>
      </c>
    </row>
    <row r="93" spans="1:4">
      <c r="A93" s="12">
        <v>42369</v>
      </c>
      <c r="B93" s="10" t="s">
        <v>43</v>
      </c>
      <c r="C93" s="10" t="s">
        <v>61</v>
      </c>
      <c r="D93" s="11">
        <v>150</v>
      </c>
    </row>
    <row r="94" spans="1:4">
      <c r="A94" s="12">
        <v>42619</v>
      </c>
      <c r="B94" s="10" t="s">
        <v>84</v>
      </c>
      <c r="C94" s="10" t="s">
        <v>92</v>
      </c>
      <c r="D94" s="11">
        <v>120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3"/>
  <dimension ref="A1:J44"/>
  <sheetViews>
    <sheetView topLeftCell="A13" workbookViewId="0">
      <selection activeCell="H1" sqref="H1"/>
    </sheetView>
  </sheetViews>
  <sheetFormatPr defaultRowHeight="15"/>
  <cols>
    <col min="1" max="1" width="10" bestFit="1" customWidth="1"/>
    <col min="2" max="2" width="15.42578125" customWidth="1"/>
    <col min="3" max="3" width="22.85546875" customWidth="1"/>
    <col min="4" max="4" width="11.85546875" style="10" customWidth="1"/>
    <col min="5" max="5" width="14.7109375" customWidth="1"/>
    <col min="6" max="6" width="9" style="11" customWidth="1"/>
    <col min="7" max="7" width="9.42578125" style="11" customWidth="1"/>
  </cols>
  <sheetData>
    <row r="1" spans="1:10" s="10" customFormat="1">
      <c r="A1" s="10" t="s">
        <v>121</v>
      </c>
      <c r="F1" s="11"/>
      <c r="G1" s="11"/>
      <c r="H1" s="10" t="s">
        <v>105</v>
      </c>
    </row>
    <row r="2" spans="1:10" s="10" customFormat="1">
      <c r="A2" s="10" t="s">
        <v>124</v>
      </c>
      <c r="F2" s="11"/>
      <c r="G2" s="11"/>
      <c r="H2" s="10" t="s">
        <v>106</v>
      </c>
    </row>
    <row r="3" spans="1:10" ht="34.5" customHeight="1">
      <c r="A3" s="41" t="s">
        <v>0</v>
      </c>
      <c r="B3" s="42" t="s">
        <v>97</v>
      </c>
      <c r="C3" s="41" t="s">
        <v>1</v>
      </c>
      <c r="D3" s="41" t="s">
        <v>111</v>
      </c>
      <c r="E3" s="41" t="s">
        <v>98</v>
      </c>
      <c r="F3" s="43" t="s">
        <v>101</v>
      </c>
      <c r="G3" s="43" t="s">
        <v>100</v>
      </c>
      <c r="H3" s="41" t="s">
        <v>102</v>
      </c>
      <c r="I3" s="41" t="s">
        <v>103</v>
      </c>
      <c r="J3" s="41" t="s">
        <v>104</v>
      </c>
    </row>
    <row r="4" spans="1:10">
      <c r="A4" s="35"/>
      <c r="B4" s="31"/>
      <c r="C4" s="36"/>
      <c r="D4" s="36"/>
      <c r="E4" s="38"/>
      <c r="F4" s="39"/>
      <c r="G4" s="39"/>
      <c r="H4" s="36"/>
      <c r="I4" s="36"/>
      <c r="J4" s="36"/>
    </row>
    <row r="5" spans="1:10">
      <c r="A5" s="35"/>
      <c r="B5" s="31"/>
      <c r="C5" s="36"/>
      <c r="D5" s="36"/>
      <c r="E5" s="38"/>
      <c r="F5" s="39"/>
      <c r="G5" s="39"/>
      <c r="H5" s="36"/>
      <c r="I5" s="36"/>
      <c r="J5" s="36"/>
    </row>
    <row r="6" spans="1:10">
      <c r="A6" s="35"/>
      <c r="B6" s="31"/>
      <c r="C6" s="36"/>
      <c r="D6" s="36"/>
      <c r="E6" s="36"/>
      <c r="F6" s="39"/>
      <c r="G6" s="39"/>
      <c r="H6" s="36"/>
      <c r="I6" s="36"/>
      <c r="J6" s="36"/>
    </row>
    <row r="7" spans="1:10">
      <c r="A7" s="36"/>
      <c r="B7" s="31"/>
      <c r="C7" s="36"/>
      <c r="D7" s="36"/>
      <c r="E7" s="36"/>
      <c r="F7" s="39"/>
      <c r="G7" s="39"/>
      <c r="H7" s="36"/>
      <c r="I7" s="36"/>
      <c r="J7" s="36"/>
    </row>
    <row r="8" spans="1:10">
      <c r="A8" s="36"/>
      <c r="B8" s="31"/>
      <c r="C8" s="36"/>
      <c r="D8" s="36"/>
      <c r="E8" s="36"/>
      <c r="F8" s="39"/>
      <c r="G8" s="39"/>
      <c r="H8" s="36"/>
      <c r="I8" s="36"/>
      <c r="J8" s="36"/>
    </row>
    <row r="9" spans="1:10">
      <c r="A9" s="36"/>
      <c r="B9" s="31"/>
      <c r="C9" s="36"/>
      <c r="D9" s="36"/>
      <c r="E9" s="36"/>
      <c r="F9" s="39"/>
      <c r="G9" s="39"/>
      <c r="H9" s="36"/>
      <c r="I9" s="36"/>
      <c r="J9" s="36"/>
    </row>
    <row r="10" spans="1:10">
      <c r="A10" s="36"/>
      <c r="B10" s="31"/>
      <c r="C10" s="36"/>
      <c r="D10" s="36"/>
      <c r="E10" s="36"/>
      <c r="F10" s="39"/>
      <c r="G10" s="39"/>
      <c r="H10" s="36"/>
      <c r="I10" s="36"/>
      <c r="J10" s="36"/>
    </row>
    <row r="11" spans="1:10">
      <c r="A11" s="36"/>
      <c r="B11" s="31"/>
      <c r="C11" s="36"/>
      <c r="D11" s="36"/>
      <c r="E11" s="36"/>
      <c r="F11" s="39"/>
      <c r="G11" s="39"/>
      <c r="H11" s="36"/>
      <c r="I11" s="36"/>
      <c r="J11" s="36"/>
    </row>
    <row r="12" spans="1:10">
      <c r="A12" s="36"/>
      <c r="B12" s="31"/>
      <c r="C12" s="36"/>
      <c r="D12" s="36"/>
      <c r="E12" s="36"/>
      <c r="F12" s="39"/>
      <c r="G12" s="39"/>
      <c r="H12" s="36"/>
      <c r="I12" s="36"/>
      <c r="J12" s="36"/>
    </row>
    <row r="13" spans="1:10">
      <c r="A13" s="36"/>
      <c r="B13" s="31"/>
      <c r="C13" s="36"/>
      <c r="D13" s="36"/>
      <c r="E13" s="36"/>
      <c r="F13" s="39"/>
      <c r="G13" s="39"/>
      <c r="H13" s="36"/>
      <c r="I13" s="36"/>
      <c r="J13" s="36"/>
    </row>
    <row r="14" spans="1:10">
      <c r="A14" s="36"/>
      <c r="B14" s="31"/>
      <c r="C14" s="36"/>
      <c r="D14" s="36"/>
      <c r="E14" s="36"/>
      <c r="F14" s="39"/>
      <c r="G14" s="39"/>
      <c r="H14" s="36"/>
      <c r="I14" s="36"/>
      <c r="J14" s="36"/>
    </row>
    <row r="15" spans="1:10">
      <c r="A15" s="36"/>
      <c r="B15" s="31"/>
      <c r="C15" s="36"/>
      <c r="D15" s="36"/>
      <c r="E15" s="36"/>
      <c r="F15" s="39"/>
      <c r="G15" s="39"/>
      <c r="H15" s="36"/>
      <c r="I15" s="36"/>
      <c r="J15" s="36"/>
    </row>
    <row r="16" spans="1:10">
      <c r="A16" s="36"/>
      <c r="B16" s="31"/>
      <c r="C16" s="36"/>
      <c r="D16" s="36"/>
      <c r="E16" s="36"/>
      <c r="F16" s="39"/>
      <c r="G16" s="39"/>
      <c r="H16" s="36"/>
      <c r="I16" s="36"/>
      <c r="J16" s="36"/>
    </row>
    <row r="17" spans="1:10">
      <c r="A17" s="36"/>
      <c r="B17" s="31"/>
      <c r="C17" s="36"/>
      <c r="D17" s="36"/>
      <c r="E17" s="36"/>
      <c r="F17" s="39"/>
      <c r="G17" s="39"/>
      <c r="H17" s="36"/>
      <c r="I17" s="36"/>
      <c r="J17" s="36"/>
    </row>
    <row r="18" spans="1:10" s="10" customFormat="1">
      <c r="A18" s="36"/>
      <c r="B18" s="31"/>
      <c r="C18" s="36"/>
      <c r="D18" s="36"/>
      <c r="E18" s="36"/>
      <c r="F18" s="39"/>
      <c r="G18" s="39"/>
      <c r="H18" s="36"/>
      <c r="I18" s="36"/>
      <c r="J18" s="36"/>
    </row>
    <row r="19" spans="1:10">
      <c r="A19" s="36"/>
      <c r="B19" s="31"/>
      <c r="C19" s="36"/>
      <c r="D19" s="36"/>
      <c r="E19" s="36"/>
      <c r="F19" s="39"/>
      <c r="G19" s="39"/>
      <c r="H19" s="36"/>
      <c r="I19" s="36"/>
      <c r="J19" s="36"/>
    </row>
    <row r="20" spans="1:10" s="10" customFormat="1">
      <c r="A20" s="36"/>
      <c r="B20" s="31"/>
      <c r="C20" s="36"/>
      <c r="D20" s="36"/>
      <c r="E20" s="36"/>
      <c r="F20" s="39"/>
      <c r="G20" s="39"/>
      <c r="H20" s="36"/>
      <c r="I20" s="36"/>
      <c r="J20" s="36"/>
    </row>
    <row r="21" spans="1:10" s="10" customFormat="1">
      <c r="A21" s="36"/>
      <c r="B21" s="31"/>
      <c r="C21" s="36"/>
      <c r="D21" s="36"/>
      <c r="E21" s="36"/>
      <c r="F21" s="39"/>
      <c r="G21" s="39"/>
      <c r="H21" s="36"/>
      <c r="I21" s="36"/>
      <c r="J21" s="36"/>
    </row>
    <row r="22" spans="1:10" s="10" customFormat="1">
      <c r="A22" s="36"/>
      <c r="B22" s="31"/>
      <c r="C22" s="36"/>
      <c r="D22" s="36"/>
      <c r="E22" s="36"/>
      <c r="F22" s="39"/>
      <c r="G22" s="39"/>
      <c r="H22" s="36"/>
      <c r="I22" s="36"/>
      <c r="J22" s="36"/>
    </row>
    <row r="23" spans="1:10">
      <c r="A23" s="36"/>
      <c r="B23" s="31"/>
      <c r="C23" s="36"/>
      <c r="D23" s="36"/>
      <c r="E23" s="36"/>
      <c r="F23" s="39"/>
      <c r="G23" s="39"/>
      <c r="H23" s="36"/>
      <c r="I23" s="36"/>
      <c r="J23" s="36"/>
    </row>
    <row r="24" spans="1:10">
      <c r="A24" s="36"/>
      <c r="B24" s="31"/>
      <c r="C24" s="36"/>
      <c r="D24" s="36"/>
      <c r="E24" s="36"/>
      <c r="F24" s="39"/>
      <c r="G24" s="39"/>
      <c r="H24" s="36"/>
      <c r="I24" s="36"/>
      <c r="J24" s="36"/>
    </row>
    <row r="25" spans="1:10">
      <c r="A25" s="36"/>
      <c r="B25" s="31"/>
      <c r="C25" s="36"/>
      <c r="D25" s="36"/>
      <c r="E25" s="36"/>
      <c r="F25" s="39"/>
      <c r="G25" s="39"/>
      <c r="H25" s="36"/>
      <c r="I25" s="36"/>
      <c r="J25" s="36"/>
    </row>
    <row r="26" spans="1:10">
      <c r="A26" s="37"/>
      <c r="B26" s="32"/>
      <c r="C26" s="37"/>
      <c r="D26" s="37"/>
      <c r="E26" s="37"/>
      <c r="F26" s="40"/>
      <c r="G26" s="40"/>
      <c r="H26" s="37"/>
      <c r="I26" s="37"/>
      <c r="J26" s="37"/>
    </row>
    <row r="27" spans="1:10">
      <c r="A27" s="10" t="s">
        <v>109</v>
      </c>
    </row>
    <row r="29" spans="1:10">
      <c r="A29" s="10" t="s">
        <v>110</v>
      </c>
    </row>
    <row r="31" spans="1:10">
      <c r="A31" s="10" t="s">
        <v>107</v>
      </c>
    </row>
    <row r="33" spans="1:10">
      <c r="A33" s="10" t="s">
        <v>108</v>
      </c>
    </row>
    <row r="36" spans="1:10">
      <c r="A36" s="33" t="s">
        <v>112</v>
      </c>
      <c r="B36" s="33"/>
      <c r="C36" s="33"/>
      <c r="D36" s="33"/>
      <c r="E36" s="33"/>
      <c r="F36" s="34"/>
      <c r="G36" s="34"/>
      <c r="H36" s="33"/>
      <c r="I36" s="33"/>
      <c r="J36" s="33"/>
    </row>
    <row r="38" spans="1:10" ht="18" customHeight="1">
      <c r="A38" s="10" t="s">
        <v>114</v>
      </c>
      <c r="C38" s="10" t="s">
        <v>123</v>
      </c>
    </row>
    <row r="39" spans="1:10" ht="18" customHeight="1">
      <c r="A39" s="10" t="s">
        <v>115</v>
      </c>
      <c r="C39" s="10" t="s">
        <v>122</v>
      </c>
    </row>
    <row r="40" spans="1:10" ht="18" customHeight="1">
      <c r="A40" s="10" t="s">
        <v>113</v>
      </c>
      <c r="C40" s="10" t="s">
        <v>122</v>
      </c>
    </row>
    <row r="41" spans="1:10" ht="18" customHeight="1">
      <c r="A41" s="10" t="s">
        <v>116</v>
      </c>
      <c r="C41" s="10" t="s">
        <v>122</v>
      </c>
    </row>
    <row r="42" spans="1:10" ht="18" customHeight="1">
      <c r="A42" s="10" t="s">
        <v>99</v>
      </c>
      <c r="C42" s="10" t="s">
        <v>122</v>
      </c>
    </row>
    <row r="44" spans="1:10">
      <c r="A44" s="33" t="s">
        <v>117</v>
      </c>
      <c r="B44" s="33"/>
      <c r="C44" s="33" t="s">
        <v>118</v>
      </c>
      <c r="D44" s="33"/>
      <c r="E44" s="33"/>
      <c r="F44" s="34" t="s">
        <v>119</v>
      </c>
      <c r="G44" s="34" t="s">
        <v>120</v>
      </c>
      <c r="H44" s="33"/>
      <c r="I44" s="33"/>
      <c r="J44" s="33"/>
    </row>
  </sheetData>
  <printOptions gridLines="1"/>
  <pageMargins left="0.7" right="0.7" top="0.75" bottom="0.75" header="0.3" footer="0.3"/>
  <pageSetup orientation="landscape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4"/>
  <dimension ref="A3:H5"/>
  <sheetViews>
    <sheetView workbookViewId="0">
      <selection activeCell="H5" sqref="H5"/>
    </sheetView>
  </sheetViews>
  <sheetFormatPr defaultRowHeight="15"/>
  <cols>
    <col min="1" max="1" width="9.5703125" style="10" bestFit="1" customWidth="1"/>
  </cols>
  <sheetData>
    <row r="3" spans="1:8">
      <c r="B3" s="10" t="s">
        <v>125</v>
      </c>
      <c r="C3" s="10" t="s">
        <v>126</v>
      </c>
      <c r="D3" s="10" t="s">
        <v>127</v>
      </c>
      <c r="E3" s="10" t="s">
        <v>128</v>
      </c>
      <c r="F3" s="10" t="s">
        <v>129</v>
      </c>
      <c r="G3" s="10" t="s">
        <v>130</v>
      </c>
      <c r="H3" s="10" t="s">
        <v>135</v>
      </c>
    </row>
    <row r="4" spans="1:8" s="10" customFormat="1">
      <c r="A4" s="12">
        <v>42853</v>
      </c>
      <c r="B4" s="10" t="s">
        <v>125</v>
      </c>
      <c r="C4" s="10" t="s">
        <v>234</v>
      </c>
      <c r="D4" s="10" t="s">
        <v>235</v>
      </c>
      <c r="E4" s="10" t="s">
        <v>236</v>
      </c>
      <c r="H4" s="10" t="s">
        <v>237</v>
      </c>
    </row>
    <row r="5" spans="1:8">
      <c r="B5" s="10" t="s">
        <v>133</v>
      </c>
      <c r="C5" s="10" t="s">
        <v>132</v>
      </c>
      <c r="D5" s="10" t="s">
        <v>136</v>
      </c>
      <c r="E5" s="10" t="s">
        <v>128</v>
      </c>
      <c r="F5" s="10" t="s">
        <v>129</v>
      </c>
      <c r="H5" s="10" t="s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T150"/>
  <sheetViews>
    <sheetView topLeftCell="A19" workbookViewId="0">
      <selection activeCell="A22" sqref="A22"/>
    </sheetView>
  </sheetViews>
  <sheetFormatPr defaultRowHeight="15"/>
  <cols>
    <col min="1" max="1" width="10.140625" bestFit="1" customWidth="1"/>
    <col min="3" max="3" width="11.5703125" style="10" bestFit="1" customWidth="1"/>
    <col min="4" max="4" width="9.5703125" bestFit="1" customWidth="1"/>
    <col min="8" max="8" width="15.28515625" customWidth="1"/>
    <col min="9" max="9" width="11" customWidth="1"/>
    <col min="10" max="10" width="9.5703125" style="11" bestFit="1" customWidth="1"/>
  </cols>
  <sheetData>
    <row r="1" spans="1:20">
      <c r="A1" s="10" t="s">
        <v>0</v>
      </c>
      <c r="B1" s="10" t="s">
        <v>1</v>
      </c>
      <c r="C1" s="11" t="s">
        <v>11</v>
      </c>
      <c r="D1" s="11" t="s">
        <v>2</v>
      </c>
      <c r="E1" s="11" t="s">
        <v>3</v>
      </c>
      <c r="F1" s="10" t="s">
        <v>4</v>
      </c>
      <c r="G1" s="10" t="s">
        <v>5</v>
      </c>
      <c r="H1" s="10" t="s">
        <v>6</v>
      </c>
      <c r="I1" s="11" t="s">
        <v>7</v>
      </c>
      <c r="J1" s="18" t="s">
        <v>8</v>
      </c>
      <c r="K1" s="8" t="s">
        <v>12</v>
      </c>
      <c r="L1" s="10"/>
      <c r="M1" s="10" t="s">
        <v>9</v>
      </c>
      <c r="N1" s="10" t="s">
        <v>10</v>
      </c>
    </row>
    <row r="2" spans="1:20" s="10" customFormat="1">
      <c r="C2" s="11"/>
      <c r="D2" s="11"/>
      <c r="E2" s="11"/>
      <c r="I2" s="11"/>
      <c r="J2" s="18"/>
      <c r="K2" s="8"/>
    </row>
    <row r="3" spans="1:20" s="10" customFormat="1">
      <c r="A3" s="12">
        <v>42616</v>
      </c>
      <c r="B3" s="10" t="s">
        <v>36</v>
      </c>
      <c r="C3" s="11">
        <v>6.35</v>
      </c>
      <c r="D3" s="11">
        <v>307</v>
      </c>
      <c r="E3" s="11"/>
      <c r="H3" s="27">
        <f t="shared" ref="H3:H10" si="0">3.1416*C3*N3</f>
        <v>470047.09521</v>
      </c>
      <c r="I3" s="11">
        <f t="shared" ref="I3:I10" si="1">H3*0.00000785</f>
        <v>3.6898696973984997</v>
      </c>
      <c r="J3" s="18">
        <v>14.75</v>
      </c>
      <c r="K3" s="9">
        <f t="shared" ref="K3:K10" si="2">J3/I3</f>
        <v>3.9974311316194493</v>
      </c>
      <c r="M3" s="10">
        <f t="shared" ref="M3:M10" si="3">(D3*D3)-(E3*E3)</f>
        <v>94249</v>
      </c>
      <c r="N3" s="10">
        <f t="shared" ref="N3:N10" si="4">M3/4</f>
        <v>23562.25</v>
      </c>
    </row>
    <row r="4" spans="1:20" s="10" customFormat="1">
      <c r="A4" s="12">
        <v>42903</v>
      </c>
      <c r="B4" s="10" t="s">
        <v>36</v>
      </c>
      <c r="C4" s="11">
        <v>8</v>
      </c>
      <c r="D4" s="11">
        <v>245</v>
      </c>
      <c r="E4" s="11"/>
      <c r="H4" s="27">
        <f t="shared" si="0"/>
        <v>377149.08</v>
      </c>
      <c r="I4" s="11">
        <f t="shared" si="1"/>
        <v>2.9606202779999999</v>
      </c>
      <c r="J4" s="18">
        <v>14.8</v>
      </c>
      <c r="K4" s="9">
        <f t="shared" si="2"/>
        <v>4.9989524526251996</v>
      </c>
      <c r="M4" s="10">
        <f t="shared" si="3"/>
        <v>60025</v>
      </c>
      <c r="N4" s="10">
        <f t="shared" si="4"/>
        <v>15006.25</v>
      </c>
    </row>
    <row r="5" spans="1:20" s="10" customFormat="1">
      <c r="A5" s="12">
        <v>42949</v>
      </c>
      <c r="B5" s="10" t="s">
        <v>36</v>
      </c>
      <c r="C5" s="11">
        <v>8</v>
      </c>
      <c r="D5" s="11">
        <v>650</v>
      </c>
      <c r="E5" s="11"/>
      <c r="H5" s="27">
        <f t="shared" si="0"/>
        <v>2654652</v>
      </c>
      <c r="I5" s="11">
        <f t="shared" si="1"/>
        <v>20.839018199999998</v>
      </c>
      <c r="J5" s="18">
        <v>94</v>
      </c>
      <c r="K5" s="9">
        <f t="shared" si="2"/>
        <v>4.5107691301886765</v>
      </c>
      <c r="M5" s="10">
        <f t="shared" si="3"/>
        <v>422500</v>
      </c>
      <c r="N5" s="10">
        <f t="shared" si="4"/>
        <v>105625</v>
      </c>
    </row>
    <row r="6" spans="1:20" s="10" customFormat="1">
      <c r="A6" s="12">
        <v>42931</v>
      </c>
      <c r="B6" s="10" t="s">
        <v>95</v>
      </c>
      <c r="C6" s="11">
        <v>8</v>
      </c>
      <c r="D6" s="11">
        <v>6000</v>
      </c>
      <c r="E6" s="11"/>
      <c r="H6" s="27">
        <f t="shared" si="0"/>
        <v>226195200</v>
      </c>
      <c r="I6" s="11">
        <f t="shared" si="1"/>
        <v>1775.6323199999999</v>
      </c>
      <c r="J6" s="18">
        <v>12</v>
      </c>
      <c r="K6" s="9">
        <f t="shared" si="2"/>
        <v>6.7581558776762972E-3</v>
      </c>
      <c r="M6" s="10">
        <f t="shared" si="3"/>
        <v>36000000</v>
      </c>
      <c r="N6" s="10">
        <f t="shared" si="4"/>
        <v>9000000</v>
      </c>
    </row>
    <row r="7" spans="1:20" s="10" customFormat="1">
      <c r="A7" s="12">
        <v>42942</v>
      </c>
      <c r="B7" s="10" t="s">
        <v>36</v>
      </c>
      <c r="C7" s="11">
        <v>9</v>
      </c>
      <c r="D7" s="11">
        <v>762</v>
      </c>
      <c r="E7" s="11"/>
      <c r="H7" s="27">
        <f t="shared" si="0"/>
        <v>4104340.1784000001</v>
      </c>
      <c r="I7" s="11">
        <f t="shared" si="1"/>
        <v>32.219070400439996</v>
      </c>
      <c r="J7" s="18">
        <v>132</v>
      </c>
      <c r="K7" s="9">
        <f t="shared" si="2"/>
        <v>4.0969524681940346</v>
      </c>
      <c r="M7" s="10">
        <f t="shared" si="3"/>
        <v>580644</v>
      </c>
      <c r="N7" s="10">
        <f t="shared" si="4"/>
        <v>145161</v>
      </c>
    </row>
    <row r="8" spans="1:20" s="10" customFormat="1">
      <c r="A8" s="12">
        <v>42836</v>
      </c>
      <c r="C8" s="11">
        <v>9.5250000000000004</v>
      </c>
      <c r="D8" s="11">
        <v>258</v>
      </c>
      <c r="E8" s="11"/>
      <c r="H8" s="27">
        <f t="shared" si="0"/>
        <v>497960.95734000002</v>
      </c>
      <c r="I8" s="11">
        <f t="shared" si="1"/>
        <v>3.9089935151190001</v>
      </c>
      <c r="J8" s="18">
        <v>17.600000000000001</v>
      </c>
      <c r="K8" s="9">
        <f t="shared" si="2"/>
        <v>4.50243775844796</v>
      </c>
      <c r="M8" s="10">
        <f t="shared" si="3"/>
        <v>66564</v>
      </c>
      <c r="N8" s="10">
        <f t="shared" si="4"/>
        <v>16641</v>
      </c>
    </row>
    <row r="9" spans="1:20" s="10" customFormat="1">
      <c r="A9" s="12"/>
      <c r="C9" s="11">
        <v>9.5250000000000004</v>
      </c>
      <c r="D9" s="11">
        <v>307</v>
      </c>
      <c r="E9" s="11"/>
      <c r="H9" s="27">
        <f t="shared" si="0"/>
        <v>705070.64281500003</v>
      </c>
      <c r="I9" s="11">
        <f t="shared" si="1"/>
        <v>5.5348045460977495</v>
      </c>
      <c r="J9" s="18">
        <v>24.5</v>
      </c>
      <c r="K9" s="9">
        <f t="shared" si="2"/>
        <v>4.4265339084599553</v>
      </c>
      <c r="M9" s="10">
        <f t="shared" si="3"/>
        <v>94249</v>
      </c>
      <c r="N9" s="10">
        <f t="shared" si="4"/>
        <v>23562.25</v>
      </c>
    </row>
    <row r="10" spans="1:20" s="10" customFormat="1">
      <c r="A10" s="12">
        <v>42957</v>
      </c>
      <c r="B10" s="10" t="s">
        <v>36</v>
      </c>
      <c r="C10" s="11">
        <v>10</v>
      </c>
      <c r="D10" s="11">
        <v>177.8</v>
      </c>
      <c r="E10" s="11"/>
      <c r="H10" s="27">
        <f t="shared" si="0"/>
        <v>248287.24536000003</v>
      </c>
      <c r="I10" s="11">
        <f t="shared" si="1"/>
        <v>1.949054876076</v>
      </c>
      <c r="J10" s="18">
        <v>9.9</v>
      </c>
      <c r="K10" s="9">
        <f t="shared" si="2"/>
        <v>5.0793849478119908</v>
      </c>
      <c r="M10" s="10">
        <f t="shared" si="3"/>
        <v>31612.840000000004</v>
      </c>
      <c r="N10" s="10">
        <f t="shared" si="4"/>
        <v>7903.2100000000009</v>
      </c>
    </row>
    <row r="11" spans="1:20" s="10" customFormat="1">
      <c r="A11" s="12">
        <v>42615</v>
      </c>
      <c r="B11" s="10" t="s">
        <v>36</v>
      </c>
      <c r="C11" s="11">
        <v>10</v>
      </c>
      <c r="D11" s="11">
        <v>419.1</v>
      </c>
      <c r="E11" s="11"/>
      <c r="H11" s="27">
        <f t="shared" ref="H11:H19" si="5">3.1416*C11*N11</f>
        <v>1379514.3377400003</v>
      </c>
      <c r="I11" s="11">
        <f t="shared" ref="I11:I19" si="6">H11*0.00000785</f>
        <v>10.829187551259002</v>
      </c>
      <c r="J11" s="18">
        <v>44.15</v>
      </c>
      <c r="K11" s="9">
        <f t="shared" ref="K11:K19" si="7">J11/I11</f>
        <v>4.0769448115123943</v>
      </c>
      <c r="M11" s="10">
        <f t="shared" ref="M11:M19" si="8">(D11*D11)-(E11*E11)</f>
        <v>175644.81000000003</v>
      </c>
      <c r="N11" s="10">
        <f t="shared" ref="N11:N19" si="9">M11/4</f>
        <v>43911.202500000007</v>
      </c>
    </row>
    <row r="12" spans="1:20" s="10" customFormat="1">
      <c r="A12" s="12">
        <v>42878</v>
      </c>
      <c r="B12" s="10" t="s">
        <v>36</v>
      </c>
      <c r="C12" s="11">
        <v>12</v>
      </c>
      <c r="D12" s="11">
        <v>90</v>
      </c>
      <c r="E12" s="11"/>
      <c r="H12" s="27">
        <f t="shared" si="5"/>
        <v>76340.87999999999</v>
      </c>
      <c r="I12" s="11">
        <f t="shared" si="6"/>
        <v>0.59927590799999986</v>
      </c>
      <c r="J12" s="18">
        <v>3.6</v>
      </c>
      <c r="K12" s="9">
        <f t="shared" si="7"/>
        <v>6.0072496690455992</v>
      </c>
      <c r="M12" s="10">
        <f t="shared" si="8"/>
        <v>8100</v>
      </c>
      <c r="N12" s="10">
        <f t="shared" si="9"/>
        <v>2025</v>
      </c>
    </row>
    <row r="13" spans="1:20" s="10" customFormat="1">
      <c r="A13" s="12">
        <v>42942</v>
      </c>
      <c r="B13" s="10" t="s">
        <v>36</v>
      </c>
      <c r="C13" s="11">
        <v>12</v>
      </c>
      <c r="D13" s="11">
        <v>158.75</v>
      </c>
      <c r="E13" s="11"/>
      <c r="H13" s="27">
        <f t="shared" si="5"/>
        <v>237519.68625</v>
      </c>
      <c r="I13" s="11">
        <f t="shared" si="6"/>
        <v>1.8645295370624999</v>
      </c>
      <c r="J13" s="18">
        <v>9.6</v>
      </c>
      <c r="K13" s="9">
        <f t="shared" si="7"/>
        <v>5.1487519018467571</v>
      </c>
      <c r="M13" s="10">
        <f t="shared" si="8"/>
        <v>25201.5625</v>
      </c>
      <c r="N13" s="10">
        <f t="shared" si="9"/>
        <v>6300.390625</v>
      </c>
    </row>
    <row r="14" spans="1:20" s="10" customFormat="1">
      <c r="A14" s="12">
        <v>42754</v>
      </c>
      <c r="B14" s="10" t="s">
        <v>36</v>
      </c>
      <c r="C14" s="11">
        <v>12</v>
      </c>
      <c r="D14" s="11">
        <v>170</v>
      </c>
      <c r="E14" s="11">
        <v>65</v>
      </c>
      <c r="H14" s="27">
        <f>3.1416*C14*N14</f>
        <v>232556.93999999997</v>
      </c>
      <c r="I14" s="11">
        <f>H14*0.00000785</f>
        <v>1.8255719789999996</v>
      </c>
      <c r="J14" s="18">
        <v>9.5</v>
      </c>
      <c r="K14" s="9">
        <f>J14/I14</f>
        <v>5.2038484975015065</v>
      </c>
      <c r="M14" s="10">
        <f>(D14*D14)-(E14*E14)</f>
        <v>24675</v>
      </c>
      <c r="N14" s="10">
        <f>M14/4</f>
        <v>6168.75</v>
      </c>
    </row>
    <row r="15" spans="1:20">
      <c r="A15" s="12">
        <v>42881</v>
      </c>
      <c r="B15" s="10" t="s">
        <v>36</v>
      </c>
      <c r="C15" s="11">
        <v>12</v>
      </c>
      <c r="D15" s="11">
        <v>203.2</v>
      </c>
      <c r="E15" s="11"/>
      <c r="F15" s="10"/>
      <c r="G15" s="10"/>
      <c r="H15" s="27">
        <f t="shared" si="5"/>
        <v>389152.25395199994</v>
      </c>
      <c r="I15" s="11">
        <f t="shared" si="6"/>
        <v>3.0548451935231995</v>
      </c>
      <c r="J15" s="18">
        <v>15.3</v>
      </c>
      <c r="K15" s="9">
        <f t="shared" si="7"/>
        <v>5.0084370993458682</v>
      </c>
      <c r="L15" s="10"/>
      <c r="M15" s="10">
        <f t="shared" si="8"/>
        <v>41290.239999999998</v>
      </c>
      <c r="N15" s="10">
        <f t="shared" si="9"/>
        <v>10322.56</v>
      </c>
      <c r="O15" s="10"/>
      <c r="P15" s="10"/>
      <c r="Q15" s="10"/>
      <c r="R15" s="10"/>
      <c r="S15" s="10"/>
      <c r="T15" s="10"/>
    </row>
    <row r="16" spans="1:20" s="10" customFormat="1">
      <c r="A16" s="12">
        <v>42615</v>
      </c>
      <c r="B16" s="10" t="s">
        <v>36</v>
      </c>
      <c r="C16" s="11">
        <v>12</v>
      </c>
      <c r="D16" s="11">
        <v>431.8</v>
      </c>
      <c r="E16" s="11"/>
      <c r="H16" s="27">
        <f t="shared" si="5"/>
        <v>1757265.6467520001</v>
      </c>
      <c r="I16" s="11">
        <f t="shared" si="6"/>
        <v>13.794535327003199</v>
      </c>
      <c r="J16" s="18">
        <v>56</v>
      </c>
      <c r="K16" s="9">
        <f t="shared" si="7"/>
        <v>4.0595785702457396</v>
      </c>
      <c r="M16" s="10">
        <f t="shared" si="8"/>
        <v>186451.24000000002</v>
      </c>
      <c r="N16" s="10">
        <f t="shared" si="9"/>
        <v>46612.810000000005</v>
      </c>
      <c r="S16"/>
      <c r="T16"/>
    </row>
    <row r="17" spans="1:20" s="10" customFormat="1">
      <c r="A17" s="12">
        <v>42947</v>
      </c>
      <c r="B17" s="10" t="s">
        <v>36</v>
      </c>
      <c r="C17" s="11">
        <v>12</v>
      </c>
      <c r="D17" s="11">
        <v>2463.8000000000002</v>
      </c>
      <c r="E17" s="11"/>
      <c r="H17" s="27">
        <f t="shared" si="5"/>
        <v>57211461.83491201</v>
      </c>
      <c r="I17" s="11">
        <f t="shared" si="6"/>
        <v>449.10997540405924</v>
      </c>
      <c r="J17" s="18">
        <v>1796</v>
      </c>
      <c r="K17" s="9">
        <f t="shared" si="7"/>
        <v>3.9990205035730031</v>
      </c>
      <c r="M17" s="10">
        <f t="shared" si="8"/>
        <v>6070310.4400000013</v>
      </c>
      <c r="N17" s="10">
        <f t="shared" si="9"/>
        <v>1517577.6100000003</v>
      </c>
    </row>
    <row r="18" spans="1:20" s="10" customFormat="1">
      <c r="A18" s="12">
        <v>42906</v>
      </c>
      <c r="B18" s="10" t="s">
        <v>36</v>
      </c>
      <c r="C18" s="11">
        <v>12.7</v>
      </c>
      <c r="D18" s="11">
        <v>335</v>
      </c>
      <c r="E18" s="11"/>
      <c r="H18" s="27">
        <f t="shared" si="5"/>
        <v>1119397.2404999998</v>
      </c>
      <c r="I18" s="11">
        <f t="shared" si="6"/>
        <v>8.7872683379249974</v>
      </c>
      <c r="J18" s="18">
        <v>38</v>
      </c>
      <c r="K18" s="9">
        <f t="shared" si="7"/>
        <v>4.3244383281202063</v>
      </c>
      <c r="M18" s="10">
        <f t="shared" si="8"/>
        <v>112225</v>
      </c>
      <c r="N18" s="10">
        <f t="shared" si="9"/>
        <v>28056.25</v>
      </c>
    </row>
    <row r="19" spans="1:20" s="10" customFormat="1">
      <c r="C19" s="11">
        <v>12.7</v>
      </c>
      <c r="D19" s="11">
        <v>394</v>
      </c>
      <c r="E19" s="11"/>
      <c r="H19" s="27">
        <f t="shared" si="5"/>
        <v>1548413.9008799999</v>
      </c>
      <c r="I19" s="11">
        <f t="shared" si="6"/>
        <v>12.155049121907998</v>
      </c>
      <c r="J19" s="18">
        <v>52</v>
      </c>
      <c r="K19" s="9">
        <f t="shared" si="7"/>
        <v>4.2780575774289815</v>
      </c>
      <c r="M19" s="10">
        <f t="shared" si="8"/>
        <v>155236</v>
      </c>
      <c r="N19" s="10">
        <f t="shared" si="9"/>
        <v>38809</v>
      </c>
    </row>
    <row r="20" spans="1:20">
      <c r="A20" s="12">
        <v>42741</v>
      </c>
      <c r="B20" s="10"/>
      <c r="C20" s="11">
        <v>16</v>
      </c>
      <c r="D20" s="11">
        <v>240</v>
      </c>
      <c r="E20" s="11"/>
      <c r="F20" s="10"/>
      <c r="G20" s="10"/>
      <c r="H20" s="27">
        <f t="shared" ref="H20:H25" si="10">3.1416*C20*N20</f>
        <v>723824.64000000001</v>
      </c>
      <c r="I20" s="11">
        <f t="shared" ref="I20:I25" si="11">H20*0.00000785</f>
        <v>5.6820234239999996</v>
      </c>
      <c r="J20" s="18">
        <v>26</v>
      </c>
      <c r="K20" s="9">
        <f t="shared" ref="K20:K25" si="12">J20/I20</f>
        <v>4.5758347088433267</v>
      </c>
      <c r="L20" s="10"/>
      <c r="M20" s="10">
        <f t="shared" ref="M20:M25" si="13">(D20*D20)-(E20*E20)</f>
        <v>57600</v>
      </c>
      <c r="N20" s="10">
        <f t="shared" ref="N20:N25" si="14">M20/4</f>
        <v>14400</v>
      </c>
      <c r="O20" s="10" t="s">
        <v>198</v>
      </c>
      <c r="P20" s="10"/>
      <c r="Q20" s="10"/>
      <c r="S20" s="10"/>
      <c r="T20" s="10"/>
    </row>
    <row r="21" spans="1:20" s="10" customFormat="1">
      <c r="A21" s="12">
        <v>42966</v>
      </c>
      <c r="B21" s="10" t="s">
        <v>95</v>
      </c>
      <c r="C21" s="11">
        <v>20</v>
      </c>
      <c r="D21" s="11">
        <v>6000</v>
      </c>
      <c r="E21" s="11"/>
      <c r="H21" s="27">
        <f t="shared" si="10"/>
        <v>565488000</v>
      </c>
      <c r="I21" s="11">
        <f t="shared" si="11"/>
        <v>4439.0807999999997</v>
      </c>
      <c r="J21" s="18">
        <v>58</v>
      </c>
      <c r="K21" s="9">
        <f t="shared" si="12"/>
        <v>1.3065768030174176E-2</v>
      </c>
      <c r="M21" s="10">
        <f t="shared" si="13"/>
        <v>36000000</v>
      </c>
      <c r="N21" s="10">
        <f t="shared" si="14"/>
        <v>9000000</v>
      </c>
    </row>
    <row r="22" spans="1:20">
      <c r="A22" s="12">
        <v>42903</v>
      </c>
      <c r="B22" s="10" t="s">
        <v>36</v>
      </c>
      <c r="C22" s="11">
        <v>22.22</v>
      </c>
      <c r="D22" s="11">
        <v>304.8</v>
      </c>
      <c r="E22" s="11"/>
      <c r="F22" s="10"/>
      <c r="G22" s="10"/>
      <c r="H22" s="27">
        <f t="shared" si="10"/>
        <v>1621305.5780275199</v>
      </c>
      <c r="I22" s="11">
        <f t="shared" si="11"/>
        <v>12.727248787516031</v>
      </c>
      <c r="J22" s="18">
        <v>59.8</v>
      </c>
      <c r="K22" s="9">
        <f t="shared" si="12"/>
        <v>4.6985802665110885</v>
      </c>
      <c r="L22" s="10"/>
      <c r="M22" s="10">
        <f t="shared" si="13"/>
        <v>92903.040000000008</v>
      </c>
      <c r="N22" s="10">
        <f t="shared" si="14"/>
        <v>23225.760000000002</v>
      </c>
      <c r="O22" s="10"/>
      <c r="P22" s="10"/>
      <c r="Q22" s="10"/>
      <c r="R22" s="10"/>
      <c r="S22" s="10"/>
      <c r="T22" s="10"/>
    </row>
    <row r="23" spans="1:20" s="10" customFormat="1">
      <c r="A23" s="12">
        <v>42921</v>
      </c>
      <c r="B23" s="10" t="s">
        <v>36</v>
      </c>
      <c r="C23" s="11">
        <v>25</v>
      </c>
      <c r="D23" s="11">
        <v>406.4</v>
      </c>
      <c r="E23" s="11"/>
      <c r="H23" s="27">
        <f t="shared" si="10"/>
        <v>3242935.4495999995</v>
      </c>
      <c r="I23" s="11">
        <f t="shared" si="11"/>
        <v>25.457043279359993</v>
      </c>
      <c r="J23" s="18">
        <v>118.5</v>
      </c>
      <c r="K23" s="9">
        <f t="shared" si="12"/>
        <v>4.6549003629214543</v>
      </c>
      <c r="M23" s="10">
        <f t="shared" si="13"/>
        <v>165160.95999999999</v>
      </c>
      <c r="N23" s="10">
        <f t="shared" si="14"/>
        <v>41290.239999999998</v>
      </c>
    </row>
    <row r="24" spans="1:20">
      <c r="A24" s="12">
        <v>42717</v>
      </c>
      <c r="B24" s="14"/>
      <c r="C24" s="15">
        <v>25</v>
      </c>
      <c r="D24" s="15">
        <v>584.20000000000005</v>
      </c>
      <c r="E24" s="15">
        <v>292.10000000000002</v>
      </c>
      <c r="F24" s="10"/>
      <c r="G24" s="10"/>
      <c r="H24" s="27">
        <f t="shared" si="10"/>
        <v>5025916.5610500006</v>
      </c>
      <c r="I24" s="11">
        <f t="shared" si="11"/>
        <v>39.453445004242504</v>
      </c>
      <c r="J24" s="17">
        <v>225</v>
      </c>
      <c r="K24" s="9">
        <f t="shared" si="12"/>
        <v>5.7029240406206689</v>
      </c>
      <c r="L24" s="10"/>
      <c r="M24" s="10">
        <f t="shared" si="13"/>
        <v>255967.23000000004</v>
      </c>
      <c r="N24" s="10">
        <f t="shared" si="14"/>
        <v>63991.80750000001</v>
      </c>
      <c r="O24" s="10" t="s">
        <v>198</v>
      </c>
      <c r="P24" s="10"/>
      <c r="R24" s="10"/>
    </row>
    <row r="25" spans="1:20">
      <c r="A25" s="12">
        <v>42752</v>
      </c>
      <c r="B25" s="14"/>
      <c r="C25" s="15">
        <v>25</v>
      </c>
      <c r="D25" s="15">
        <v>584.20000000000005</v>
      </c>
      <c r="E25" s="15">
        <v>292.10000000000002</v>
      </c>
      <c r="F25" s="10"/>
      <c r="G25" s="10"/>
      <c r="H25" s="27">
        <f t="shared" si="10"/>
        <v>5025916.5610500006</v>
      </c>
      <c r="I25" s="11">
        <f t="shared" si="11"/>
        <v>39.453445004242504</v>
      </c>
      <c r="J25" s="17">
        <v>225</v>
      </c>
      <c r="K25" s="9">
        <f t="shared" si="12"/>
        <v>5.7029240406206689</v>
      </c>
      <c r="L25" s="10"/>
      <c r="M25" s="10">
        <f t="shared" si="13"/>
        <v>255967.23000000004</v>
      </c>
      <c r="N25" s="10">
        <f t="shared" si="14"/>
        <v>63991.80750000001</v>
      </c>
      <c r="O25" s="10"/>
      <c r="P25" s="10"/>
      <c r="Q25" s="10"/>
      <c r="R25" s="10"/>
    </row>
    <row r="26" spans="1:20">
      <c r="A26" s="12">
        <v>42836</v>
      </c>
      <c r="B26" s="14"/>
      <c r="C26" s="15">
        <v>25.4</v>
      </c>
      <c r="D26" s="15">
        <v>304.8</v>
      </c>
      <c r="E26" s="15"/>
      <c r="F26" s="10"/>
      <c r="G26" s="10"/>
      <c r="H26" s="27">
        <f t="shared" ref="H26:H35" si="15">3.1416*C26*N26</f>
        <v>1853337.6094464001</v>
      </c>
      <c r="I26" s="11">
        <f t="shared" ref="I26:I34" si="16">H26*0.00000785</f>
        <v>14.548700234154239</v>
      </c>
      <c r="J26" s="17">
        <v>69</v>
      </c>
      <c r="K26" s="9">
        <f t="shared" ref="K26:K34" si="17">J26/I26</f>
        <v>4.7426917105637365</v>
      </c>
      <c r="L26" s="10"/>
      <c r="M26" s="10">
        <f t="shared" ref="M26:M34" si="18">(D26*D26)-(E26*E26)</f>
        <v>92903.040000000008</v>
      </c>
      <c r="N26" s="10">
        <f t="shared" ref="N26:N34" si="19">M26/4</f>
        <v>23225.760000000002</v>
      </c>
      <c r="Q26" s="10"/>
      <c r="R26" s="10"/>
    </row>
    <row r="27" spans="1:20">
      <c r="A27" s="12">
        <v>42772</v>
      </c>
      <c r="B27" s="14" t="s">
        <v>166</v>
      </c>
      <c r="C27" s="4">
        <v>32</v>
      </c>
      <c r="D27" s="15">
        <v>210</v>
      </c>
      <c r="E27" s="15"/>
      <c r="F27" s="10"/>
      <c r="G27" s="10"/>
      <c r="H27" s="27">
        <f t="shared" si="15"/>
        <v>1108356.48</v>
      </c>
      <c r="I27" s="11">
        <f t="shared" si="16"/>
        <v>8.7005983679999996</v>
      </c>
      <c r="J27" s="17">
        <v>41</v>
      </c>
      <c r="K27" s="9">
        <f t="shared" si="17"/>
        <v>4.7123195745702073</v>
      </c>
      <c r="L27" s="10"/>
      <c r="M27" s="10">
        <f t="shared" si="18"/>
        <v>44100</v>
      </c>
      <c r="N27" s="10">
        <f t="shared" si="19"/>
        <v>11025</v>
      </c>
      <c r="O27" s="10"/>
      <c r="P27" s="10"/>
      <c r="Q27" s="10"/>
    </row>
    <row r="28" spans="1:20" s="10" customFormat="1">
      <c r="A28" s="12">
        <v>42957</v>
      </c>
      <c r="B28" s="14" t="s">
        <v>36</v>
      </c>
      <c r="C28" s="4">
        <v>35</v>
      </c>
      <c r="D28" s="15">
        <v>381</v>
      </c>
      <c r="E28" s="15"/>
      <c r="H28" s="27">
        <f t="shared" si="15"/>
        <v>3990330.7290000003</v>
      </c>
      <c r="I28" s="11">
        <f t="shared" si="16"/>
        <v>31.324096222649999</v>
      </c>
      <c r="J28" s="17">
        <v>156</v>
      </c>
      <c r="K28" s="9">
        <f t="shared" si="17"/>
        <v>4.980191571726774</v>
      </c>
      <c r="M28" s="10">
        <f t="shared" si="18"/>
        <v>145161</v>
      </c>
      <c r="N28" s="10">
        <f t="shared" si="19"/>
        <v>36290.25</v>
      </c>
    </row>
    <row r="29" spans="1:20">
      <c r="A29" s="12">
        <v>42801</v>
      </c>
      <c r="B29" s="14" t="s">
        <v>36</v>
      </c>
      <c r="C29" s="4">
        <v>38.1</v>
      </c>
      <c r="D29" s="15">
        <v>412.75</v>
      </c>
      <c r="E29" s="15"/>
      <c r="F29" s="10"/>
      <c r="G29" s="10"/>
      <c r="H29" s="27">
        <f t="shared" si="15"/>
        <v>5097885.0259837508</v>
      </c>
      <c r="I29" s="11">
        <f t="shared" si="16"/>
        <v>40.01839745397244</v>
      </c>
      <c r="J29" s="17">
        <v>195</v>
      </c>
      <c r="K29" s="9">
        <f t="shared" si="17"/>
        <v>4.8727588410875571</v>
      </c>
      <c r="L29" s="10"/>
      <c r="M29" s="10">
        <f t="shared" si="18"/>
        <v>170362.5625</v>
      </c>
      <c r="N29" s="10">
        <f t="shared" si="19"/>
        <v>42590.640625</v>
      </c>
      <c r="O29" s="10"/>
      <c r="P29" s="10"/>
    </row>
    <row r="30" spans="1:20">
      <c r="A30" s="12">
        <v>42727</v>
      </c>
      <c r="B30" s="14"/>
      <c r="C30" s="15">
        <v>40</v>
      </c>
      <c r="D30" s="15">
        <v>235</v>
      </c>
      <c r="E30" s="15">
        <v>175</v>
      </c>
      <c r="F30" s="10"/>
      <c r="G30" s="10"/>
      <c r="H30" s="27">
        <f t="shared" si="15"/>
        <v>772833.6</v>
      </c>
      <c r="I30" s="11">
        <f t="shared" si="16"/>
        <v>6.0667437599999996</v>
      </c>
      <c r="J30" s="17">
        <v>66</v>
      </c>
      <c r="K30" s="9">
        <f t="shared" si="17"/>
        <v>10.878982632356967</v>
      </c>
      <c r="L30" s="10"/>
      <c r="M30" s="10">
        <f t="shared" si="18"/>
        <v>24600</v>
      </c>
      <c r="N30" s="10">
        <f t="shared" si="19"/>
        <v>6150</v>
      </c>
      <c r="O30" s="10"/>
      <c r="P30" s="10"/>
    </row>
    <row r="31" spans="1:20">
      <c r="A31" s="12">
        <v>42742</v>
      </c>
      <c r="B31" s="14"/>
      <c r="C31" s="15">
        <v>45</v>
      </c>
      <c r="D31" s="15">
        <v>40</v>
      </c>
      <c r="E31" s="15">
        <v>25</v>
      </c>
      <c r="F31" s="10"/>
      <c r="G31" s="10"/>
      <c r="H31" s="27">
        <f t="shared" si="15"/>
        <v>34459.424999999996</v>
      </c>
      <c r="I31" s="11">
        <f t="shared" si="16"/>
        <v>0.27050648624999996</v>
      </c>
      <c r="J31" s="17">
        <v>3</v>
      </c>
      <c r="K31" s="9">
        <f t="shared" si="17"/>
        <v>11.09030708131495</v>
      </c>
      <c r="L31" s="10"/>
      <c r="M31" s="10">
        <f t="shared" si="18"/>
        <v>975</v>
      </c>
      <c r="N31" s="10">
        <f t="shared" si="19"/>
        <v>243.75</v>
      </c>
    </row>
    <row r="32" spans="1:20">
      <c r="A32" s="12">
        <v>42773</v>
      </c>
      <c r="B32" s="14"/>
      <c r="C32" s="15">
        <v>50</v>
      </c>
      <c r="D32" s="15">
        <v>155</v>
      </c>
      <c r="E32" s="15"/>
      <c r="F32" s="10"/>
      <c r="G32" s="10"/>
      <c r="H32" s="27">
        <f t="shared" si="15"/>
        <v>943461.74999999988</v>
      </c>
      <c r="I32" s="11">
        <f t="shared" si="16"/>
        <v>7.4061747374999989</v>
      </c>
      <c r="J32" s="17">
        <v>37</v>
      </c>
      <c r="K32" s="9">
        <f t="shared" si="17"/>
        <v>4.9958313584820422</v>
      </c>
      <c r="L32" s="10"/>
      <c r="M32" s="10">
        <f t="shared" si="18"/>
        <v>24025</v>
      </c>
      <c r="N32" s="10">
        <f t="shared" si="19"/>
        <v>6006.25</v>
      </c>
    </row>
    <row r="33" spans="1:14">
      <c r="A33" s="12">
        <v>42754</v>
      </c>
      <c r="B33" s="14" t="s">
        <v>36</v>
      </c>
      <c r="C33" s="15">
        <v>90</v>
      </c>
      <c r="D33" s="15">
        <v>225</v>
      </c>
      <c r="E33" s="15">
        <v>110</v>
      </c>
      <c r="F33" s="10"/>
      <c r="G33" s="10"/>
      <c r="H33" s="27">
        <f t="shared" si="15"/>
        <v>2723178.15</v>
      </c>
      <c r="I33" s="11">
        <f t="shared" si="16"/>
        <v>21.376948477499997</v>
      </c>
      <c r="J33" s="17">
        <v>148</v>
      </c>
      <c r="K33" s="9">
        <f t="shared" si="17"/>
        <v>6.9233454978747453</v>
      </c>
      <c r="L33" s="10"/>
      <c r="M33" s="10">
        <f t="shared" si="18"/>
        <v>38525</v>
      </c>
      <c r="N33" s="10">
        <f t="shared" si="19"/>
        <v>9631.25</v>
      </c>
    </row>
    <row r="34" spans="1:14">
      <c r="A34" s="12">
        <v>42772</v>
      </c>
      <c r="B34" s="10" t="s">
        <v>166</v>
      </c>
      <c r="C34" s="11">
        <v>100</v>
      </c>
      <c r="D34" s="11">
        <v>180</v>
      </c>
      <c r="E34" s="11"/>
      <c r="F34" s="10"/>
      <c r="G34" s="10"/>
      <c r="H34" s="27">
        <f t="shared" si="15"/>
        <v>2544695.9999999995</v>
      </c>
      <c r="I34" s="11">
        <f t="shared" si="16"/>
        <v>19.975863599999993</v>
      </c>
      <c r="J34" s="18">
        <v>110</v>
      </c>
      <c r="K34" s="9">
        <f t="shared" si="17"/>
        <v>5.5066455299584662</v>
      </c>
      <c r="L34" s="10"/>
      <c r="M34" s="10">
        <f t="shared" si="18"/>
        <v>32400</v>
      </c>
      <c r="N34" s="10">
        <f t="shared" si="19"/>
        <v>8100</v>
      </c>
    </row>
    <row r="35" spans="1:14">
      <c r="A35" s="12">
        <v>42837</v>
      </c>
      <c r="B35" s="14" t="s">
        <v>36</v>
      </c>
      <c r="C35" s="4">
        <v>38.1</v>
      </c>
      <c r="D35" s="15">
        <v>406.4</v>
      </c>
      <c r="E35" s="15"/>
      <c r="F35" s="10"/>
      <c r="G35" s="10"/>
      <c r="H35" s="27">
        <f t="shared" si="15"/>
        <v>4942233.6251904005</v>
      </c>
      <c r="I35" s="11">
        <f t="shared" ref="I35:I42" si="20">H35*0.00000785</f>
        <v>38.796533957744643</v>
      </c>
      <c r="J35" s="17">
        <v>186</v>
      </c>
      <c r="K35" s="9">
        <f t="shared" ref="K35:K42" si="21">J35/I35</f>
        <v>4.7942427074176894</v>
      </c>
      <c r="L35" s="10"/>
      <c r="M35" s="10">
        <f t="shared" ref="M35:M40" si="22">(D35*D35)-(E35*E35)</f>
        <v>165160.95999999999</v>
      </c>
      <c r="N35" s="10">
        <f t="shared" ref="N35:N43" si="23">M35/4</f>
        <v>41290.239999999998</v>
      </c>
    </row>
    <row r="36" spans="1:14">
      <c r="A36" s="12"/>
      <c r="B36" s="14"/>
      <c r="C36" s="14"/>
      <c r="D36" s="15"/>
      <c r="E36" s="15"/>
      <c r="F36" s="10"/>
      <c r="G36" s="10"/>
      <c r="H36" s="10"/>
      <c r="I36" s="11">
        <f t="shared" si="20"/>
        <v>0</v>
      </c>
      <c r="J36" s="17">
        <v>3</v>
      </c>
      <c r="K36" s="9" t="e">
        <f t="shared" si="21"/>
        <v>#DIV/0!</v>
      </c>
      <c r="L36" s="10"/>
      <c r="M36" s="10">
        <f t="shared" si="22"/>
        <v>0</v>
      </c>
      <c r="N36" s="10">
        <f t="shared" si="23"/>
        <v>0</v>
      </c>
    </row>
    <row r="37" spans="1:14">
      <c r="A37" s="12"/>
      <c r="B37" s="14"/>
      <c r="C37" s="14"/>
      <c r="D37" s="15"/>
      <c r="E37" s="15"/>
      <c r="F37" s="10"/>
      <c r="G37" s="10"/>
      <c r="H37" s="10"/>
      <c r="I37" s="11">
        <f t="shared" si="20"/>
        <v>0</v>
      </c>
      <c r="J37" s="17">
        <v>3</v>
      </c>
      <c r="K37" s="9" t="e">
        <f t="shared" si="21"/>
        <v>#DIV/0!</v>
      </c>
      <c r="L37" s="10"/>
      <c r="M37" s="10">
        <f t="shared" si="22"/>
        <v>0</v>
      </c>
      <c r="N37" s="10">
        <f t="shared" si="23"/>
        <v>0</v>
      </c>
    </row>
    <row r="38" spans="1:14">
      <c r="A38" s="12"/>
      <c r="B38" s="14"/>
      <c r="C38" s="14"/>
      <c r="D38" s="15"/>
      <c r="E38" s="15"/>
      <c r="F38" s="10"/>
      <c r="G38" s="10"/>
      <c r="H38" s="10"/>
      <c r="I38" s="11">
        <f t="shared" si="20"/>
        <v>0</v>
      </c>
      <c r="J38" s="17">
        <v>3</v>
      </c>
      <c r="K38" s="9" t="e">
        <f t="shared" si="21"/>
        <v>#DIV/0!</v>
      </c>
      <c r="L38" s="10"/>
      <c r="M38" s="10">
        <f t="shared" si="22"/>
        <v>0</v>
      </c>
      <c r="N38" s="10">
        <f t="shared" si="23"/>
        <v>0</v>
      </c>
    </row>
    <row r="39" spans="1:14">
      <c r="A39" s="12"/>
      <c r="B39" s="14"/>
      <c r="C39" s="14"/>
      <c r="D39" s="15"/>
      <c r="E39" s="15"/>
      <c r="F39" s="10"/>
      <c r="G39" s="10"/>
      <c r="H39" s="10"/>
      <c r="I39" s="11">
        <f t="shared" si="20"/>
        <v>0</v>
      </c>
      <c r="J39" s="17">
        <v>3</v>
      </c>
      <c r="K39" s="9" t="e">
        <f t="shared" si="21"/>
        <v>#DIV/0!</v>
      </c>
      <c r="L39" s="10"/>
      <c r="M39" s="10">
        <f t="shared" si="22"/>
        <v>0</v>
      </c>
      <c r="N39" s="10">
        <f t="shared" si="23"/>
        <v>0</v>
      </c>
    </row>
    <row r="40" spans="1:14">
      <c r="A40" s="12"/>
      <c r="B40" s="14"/>
      <c r="C40" s="14"/>
      <c r="D40" s="15"/>
      <c r="E40" s="15"/>
      <c r="F40" s="10"/>
      <c r="G40" s="10"/>
      <c r="H40" s="10"/>
      <c r="I40" s="11">
        <f t="shared" si="20"/>
        <v>0</v>
      </c>
      <c r="J40" s="17">
        <v>3</v>
      </c>
      <c r="K40" s="9" t="e">
        <f t="shared" si="21"/>
        <v>#DIV/0!</v>
      </c>
      <c r="L40" s="10"/>
      <c r="M40" s="10">
        <f t="shared" si="22"/>
        <v>0</v>
      </c>
      <c r="N40" s="10">
        <f t="shared" si="23"/>
        <v>0</v>
      </c>
    </row>
    <row r="41" spans="1:14">
      <c r="A41" s="12"/>
      <c r="B41" s="14"/>
      <c r="C41" s="14"/>
      <c r="D41" s="15"/>
      <c r="E41" s="15"/>
      <c r="F41" s="10"/>
      <c r="G41" s="10"/>
      <c r="H41" s="10"/>
      <c r="I41" s="11">
        <f t="shared" si="20"/>
        <v>0</v>
      </c>
      <c r="J41" s="17">
        <v>3</v>
      </c>
      <c r="K41" s="9" t="e">
        <f t="shared" si="21"/>
        <v>#DIV/0!</v>
      </c>
      <c r="L41" s="10"/>
      <c r="M41" s="10"/>
      <c r="N41" s="10">
        <f t="shared" si="23"/>
        <v>0</v>
      </c>
    </row>
    <row r="42" spans="1:14">
      <c r="A42" s="12"/>
      <c r="B42" s="14"/>
      <c r="C42" s="14"/>
      <c r="D42" s="15"/>
      <c r="E42" s="15"/>
      <c r="F42" s="10"/>
      <c r="G42" s="10"/>
      <c r="H42" s="10"/>
      <c r="I42" s="11">
        <f t="shared" si="20"/>
        <v>0</v>
      </c>
      <c r="J42" s="17"/>
      <c r="K42" s="9" t="e">
        <f t="shared" si="21"/>
        <v>#DIV/0!</v>
      </c>
      <c r="L42" s="10"/>
      <c r="M42" s="10"/>
      <c r="N42" s="10">
        <f t="shared" si="23"/>
        <v>0</v>
      </c>
    </row>
    <row r="43" spans="1:14">
      <c r="A43" s="12"/>
      <c r="B43" s="14"/>
      <c r="C43" s="14"/>
      <c r="D43" s="15"/>
      <c r="E43" s="15"/>
      <c r="F43" s="10"/>
      <c r="G43" s="10"/>
      <c r="H43" s="10"/>
      <c r="I43" s="11"/>
      <c r="J43" s="17"/>
      <c r="K43" s="9"/>
      <c r="L43" s="10"/>
      <c r="M43" s="10"/>
      <c r="N43" s="10">
        <f t="shared" si="23"/>
        <v>0</v>
      </c>
    </row>
    <row r="44" spans="1:14">
      <c r="A44" s="12"/>
      <c r="B44" s="14"/>
      <c r="C44" s="14"/>
      <c r="D44" s="15"/>
      <c r="E44" s="15"/>
      <c r="F44" s="10"/>
      <c r="G44" s="10"/>
      <c r="H44" s="10"/>
      <c r="I44" s="11"/>
      <c r="J44" s="17"/>
      <c r="K44" s="9"/>
      <c r="L44" s="10"/>
      <c r="M44" s="10"/>
      <c r="N44" s="10"/>
    </row>
    <row r="45" spans="1:14">
      <c r="A45" s="12"/>
      <c r="B45" s="14"/>
      <c r="C45" s="14"/>
      <c r="D45" s="15"/>
      <c r="E45" s="15"/>
      <c r="F45" s="10"/>
      <c r="G45" s="10"/>
      <c r="H45" s="10"/>
      <c r="I45" s="11"/>
      <c r="J45" s="17"/>
      <c r="K45" s="9"/>
      <c r="L45" s="10"/>
      <c r="M45" s="10"/>
      <c r="N45" s="10"/>
    </row>
    <row r="46" spans="1:14">
      <c r="A46" s="12"/>
      <c r="B46" s="14"/>
      <c r="C46" s="14"/>
      <c r="D46" s="15"/>
      <c r="E46" s="15"/>
      <c r="F46" s="10"/>
      <c r="G46" s="10"/>
      <c r="H46" s="10"/>
      <c r="I46" s="11"/>
      <c r="J46" s="17"/>
      <c r="K46" s="9"/>
      <c r="L46" s="10"/>
      <c r="M46" s="10"/>
      <c r="N46" s="10"/>
    </row>
    <row r="47" spans="1:14">
      <c r="A47" s="12"/>
      <c r="B47" s="14"/>
      <c r="C47" s="14"/>
      <c r="D47" s="15"/>
      <c r="E47" s="15"/>
      <c r="F47" s="10"/>
      <c r="G47" s="10"/>
      <c r="H47" s="10"/>
      <c r="I47" s="11"/>
      <c r="J47" s="17"/>
      <c r="K47" s="9"/>
      <c r="L47" s="10"/>
      <c r="M47" s="10"/>
      <c r="N47" s="10"/>
    </row>
    <row r="48" spans="1:14">
      <c r="A48" s="12"/>
      <c r="B48" s="14"/>
      <c r="C48" s="14"/>
      <c r="D48" s="15"/>
      <c r="E48" s="15"/>
      <c r="F48" s="10"/>
      <c r="G48" s="10"/>
      <c r="H48" s="10"/>
      <c r="I48" s="11"/>
      <c r="J48" s="17"/>
      <c r="K48" s="9"/>
      <c r="L48" s="10"/>
      <c r="M48" s="10"/>
      <c r="N48" s="10"/>
    </row>
    <row r="49" spans="1:14">
      <c r="A49" s="12"/>
      <c r="B49" s="14"/>
      <c r="C49" s="14"/>
      <c r="D49" s="15"/>
      <c r="E49" s="15"/>
      <c r="F49" s="10"/>
      <c r="G49" s="10"/>
      <c r="H49" s="10"/>
      <c r="I49" s="11"/>
      <c r="J49" s="17"/>
      <c r="K49" s="9"/>
      <c r="L49" s="10"/>
      <c r="M49" s="10"/>
      <c r="N49" s="10"/>
    </row>
    <row r="50" spans="1:14">
      <c r="A50" s="12"/>
      <c r="B50" s="14"/>
      <c r="C50" s="14"/>
      <c r="D50" s="15"/>
      <c r="E50" s="15"/>
      <c r="F50" s="10"/>
      <c r="G50" s="10"/>
      <c r="H50" s="10"/>
      <c r="I50" s="11"/>
      <c r="J50" s="17"/>
      <c r="K50" s="9"/>
      <c r="L50" s="10"/>
      <c r="M50" s="10"/>
      <c r="N50" s="10"/>
    </row>
    <row r="51" spans="1:14">
      <c r="A51" s="12"/>
      <c r="B51" s="14"/>
      <c r="C51" s="14"/>
      <c r="D51" s="15"/>
      <c r="E51" s="15"/>
      <c r="F51" s="10"/>
      <c r="G51" s="10"/>
      <c r="H51" s="10"/>
      <c r="I51" s="11"/>
      <c r="J51" s="17"/>
      <c r="K51" s="9"/>
      <c r="L51" s="10"/>
      <c r="M51" s="10"/>
      <c r="N51" s="10"/>
    </row>
    <row r="52" spans="1:14">
      <c r="A52" s="12"/>
      <c r="B52" s="14"/>
      <c r="C52" s="14"/>
      <c r="D52" s="15"/>
      <c r="E52" s="15"/>
      <c r="F52" s="10"/>
      <c r="G52" s="10"/>
      <c r="H52" s="10"/>
      <c r="I52" s="11"/>
      <c r="J52" s="17"/>
      <c r="K52" s="9"/>
      <c r="L52" s="10"/>
      <c r="M52" s="10"/>
      <c r="N52" s="10"/>
    </row>
    <row r="53" spans="1:14">
      <c r="A53" s="12"/>
      <c r="B53" s="14"/>
      <c r="C53" s="14"/>
      <c r="D53" s="15"/>
      <c r="E53" s="15"/>
      <c r="F53" s="10"/>
      <c r="G53" s="10"/>
      <c r="H53" s="10"/>
      <c r="I53" s="11"/>
      <c r="J53" s="17"/>
      <c r="K53" s="9"/>
      <c r="L53" s="10"/>
      <c r="M53" s="10"/>
      <c r="N53" s="10"/>
    </row>
    <row r="54" spans="1:14">
      <c r="A54" s="12"/>
      <c r="B54" s="14"/>
      <c r="C54" s="14"/>
      <c r="D54" s="15"/>
      <c r="E54" s="15"/>
      <c r="F54" s="10"/>
      <c r="G54" s="10"/>
      <c r="H54" s="10"/>
      <c r="I54" s="11"/>
      <c r="J54" s="17"/>
      <c r="K54" s="9"/>
      <c r="L54" s="10"/>
      <c r="M54" s="10"/>
      <c r="N54" s="10"/>
    </row>
    <row r="55" spans="1:14">
      <c r="A55" s="12"/>
      <c r="B55" s="14"/>
      <c r="C55" s="14"/>
      <c r="D55" s="15"/>
      <c r="E55" s="15"/>
      <c r="F55" s="10"/>
      <c r="G55" s="10"/>
      <c r="H55" s="10"/>
      <c r="I55" s="11"/>
      <c r="J55" s="17"/>
      <c r="K55" s="9"/>
      <c r="L55" s="10"/>
      <c r="M55" s="10"/>
      <c r="N55" s="10"/>
    </row>
    <row r="56" spans="1:14">
      <c r="A56" s="12"/>
      <c r="B56" s="14"/>
      <c r="C56" s="14"/>
      <c r="D56" s="15"/>
      <c r="E56" s="15"/>
      <c r="F56" s="10"/>
      <c r="G56" s="10"/>
      <c r="H56" s="10"/>
      <c r="I56" s="11"/>
      <c r="J56" s="17"/>
      <c r="K56" s="9"/>
      <c r="L56" s="10"/>
      <c r="M56" s="10"/>
      <c r="N56" s="10"/>
    </row>
    <row r="57" spans="1:14">
      <c r="A57" s="12"/>
      <c r="B57" s="14"/>
      <c r="C57" s="14"/>
      <c r="D57" s="15"/>
      <c r="E57" s="15"/>
      <c r="F57" s="10"/>
      <c r="G57" s="10"/>
      <c r="H57" s="10"/>
      <c r="I57" s="11"/>
      <c r="J57" s="17"/>
      <c r="K57" s="9"/>
      <c r="L57" s="10"/>
      <c r="M57" s="10"/>
      <c r="N57" s="10"/>
    </row>
    <row r="58" spans="1:14">
      <c r="A58" s="12"/>
      <c r="B58" s="14"/>
      <c r="C58" s="14"/>
      <c r="D58" s="15"/>
      <c r="E58" s="15"/>
      <c r="F58" s="10"/>
      <c r="G58" s="10"/>
      <c r="H58" s="10"/>
      <c r="I58" s="11"/>
      <c r="J58" s="17"/>
      <c r="K58" s="9"/>
      <c r="L58" s="10"/>
      <c r="M58" s="10"/>
      <c r="N58" s="10"/>
    </row>
    <row r="59" spans="1:14">
      <c r="A59" s="12"/>
      <c r="B59" s="14"/>
      <c r="C59" s="14"/>
      <c r="D59" s="15"/>
      <c r="E59" s="15"/>
      <c r="F59" s="10"/>
      <c r="G59" s="10"/>
      <c r="H59" s="10"/>
      <c r="I59" s="11"/>
      <c r="J59" s="17"/>
      <c r="K59" s="9"/>
      <c r="L59" s="10"/>
      <c r="M59" s="10"/>
      <c r="N59" s="10"/>
    </row>
    <row r="60" spans="1:14">
      <c r="A60" s="12"/>
      <c r="B60" s="14"/>
      <c r="C60" s="14"/>
      <c r="D60" s="15"/>
      <c r="E60" s="15"/>
      <c r="F60" s="10"/>
      <c r="G60" s="10"/>
      <c r="H60" s="10"/>
      <c r="I60" s="11"/>
      <c r="J60" s="17"/>
      <c r="K60" s="9"/>
      <c r="L60" s="10"/>
      <c r="M60" s="10"/>
      <c r="N60" s="10"/>
    </row>
    <row r="61" spans="1:14">
      <c r="A61" s="12"/>
      <c r="B61" s="14"/>
      <c r="C61" s="14"/>
      <c r="D61" s="15"/>
      <c r="E61" s="15"/>
      <c r="F61" s="10"/>
      <c r="G61" s="10"/>
      <c r="H61" s="10"/>
      <c r="I61" s="11"/>
      <c r="J61" s="17"/>
      <c r="K61" s="9"/>
      <c r="L61" s="10"/>
      <c r="M61" s="10"/>
      <c r="N61" s="10"/>
    </row>
    <row r="62" spans="1:14">
      <c r="A62" s="12"/>
      <c r="B62" s="14"/>
      <c r="C62" s="14"/>
      <c r="D62" s="15"/>
      <c r="E62" s="15"/>
      <c r="F62" s="10"/>
      <c r="G62" s="10"/>
      <c r="H62" s="10"/>
      <c r="I62" s="11"/>
      <c r="J62" s="17"/>
      <c r="K62" s="9"/>
      <c r="L62" s="10"/>
      <c r="M62" s="10"/>
      <c r="N62" s="10"/>
    </row>
    <row r="63" spans="1:14">
      <c r="A63" s="12"/>
      <c r="B63" s="14"/>
      <c r="C63" s="14"/>
      <c r="D63" s="15"/>
      <c r="E63" s="15"/>
      <c r="F63" s="10"/>
      <c r="G63" s="10"/>
      <c r="H63" s="10"/>
      <c r="I63" s="11"/>
      <c r="J63" s="17"/>
      <c r="K63" s="9"/>
      <c r="L63" s="10"/>
      <c r="M63" s="10"/>
      <c r="N63" s="10"/>
    </row>
    <row r="64" spans="1:14">
      <c r="A64" s="12"/>
      <c r="B64" s="14"/>
      <c r="C64" s="14"/>
      <c r="D64" s="15"/>
      <c r="E64" s="15"/>
      <c r="F64" s="10"/>
      <c r="G64" s="10"/>
      <c r="H64" s="10"/>
      <c r="I64" s="11"/>
      <c r="J64" s="17"/>
      <c r="K64" s="9"/>
      <c r="L64" s="10"/>
      <c r="M64" s="10"/>
      <c r="N64" s="10"/>
    </row>
    <row r="65" spans="1:14">
      <c r="A65" s="12"/>
      <c r="B65" s="14"/>
      <c r="C65" s="14"/>
      <c r="D65" s="15"/>
      <c r="E65" s="15"/>
      <c r="F65" s="10"/>
      <c r="G65" s="10"/>
      <c r="H65" s="10"/>
      <c r="I65" s="11"/>
      <c r="J65" s="17"/>
      <c r="K65" s="9"/>
      <c r="L65" s="10"/>
      <c r="M65" s="10"/>
      <c r="N65" s="10"/>
    </row>
    <row r="66" spans="1:14">
      <c r="A66" s="12"/>
      <c r="B66" s="14"/>
      <c r="C66" s="14"/>
      <c r="D66" s="15"/>
      <c r="E66" s="15"/>
      <c r="F66" s="10"/>
      <c r="G66" s="10"/>
      <c r="H66" s="10"/>
      <c r="I66" s="11"/>
      <c r="J66" s="17"/>
      <c r="K66" s="9"/>
      <c r="L66" s="10"/>
      <c r="M66" s="10"/>
      <c r="N66" s="10"/>
    </row>
    <row r="67" spans="1:14">
      <c r="A67" s="12"/>
      <c r="B67" s="14"/>
      <c r="C67" s="14"/>
      <c r="D67" s="15"/>
      <c r="E67" s="15"/>
      <c r="F67" s="10"/>
      <c r="G67" s="10"/>
      <c r="H67" s="10"/>
      <c r="I67" s="11"/>
      <c r="J67" s="17"/>
      <c r="K67" s="9"/>
      <c r="L67" s="10"/>
      <c r="M67" s="10"/>
      <c r="N67" s="10"/>
    </row>
    <row r="68" spans="1:14">
      <c r="A68" s="12"/>
      <c r="B68" s="14"/>
      <c r="C68" s="14"/>
      <c r="D68" s="15"/>
      <c r="E68" s="15"/>
      <c r="F68" s="10"/>
      <c r="G68" s="10"/>
      <c r="H68" s="10"/>
      <c r="I68" s="11"/>
      <c r="J68" s="17"/>
      <c r="K68" s="9"/>
      <c r="L68" s="10"/>
      <c r="M68" s="10"/>
      <c r="N68" s="10"/>
    </row>
    <row r="69" spans="1:14">
      <c r="A69" s="12"/>
      <c r="B69" s="14"/>
      <c r="C69" s="14"/>
      <c r="D69" s="15"/>
      <c r="E69" s="15"/>
      <c r="F69" s="10"/>
      <c r="G69" s="10"/>
      <c r="H69" s="10"/>
      <c r="I69" s="11"/>
      <c r="J69" s="17"/>
      <c r="K69" s="9"/>
      <c r="L69" s="10"/>
      <c r="M69" s="10"/>
      <c r="N69" s="10"/>
    </row>
    <row r="70" spans="1:14">
      <c r="A70" s="12"/>
      <c r="B70" s="14"/>
      <c r="C70" s="14"/>
      <c r="D70" s="15"/>
      <c r="E70" s="15"/>
      <c r="F70" s="10"/>
      <c r="G70" s="10"/>
      <c r="H70" s="10"/>
      <c r="I70" s="11"/>
      <c r="J70" s="17"/>
      <c r="K70" s="9"/>
      <c r="L70" s="10"/>
      <c r="M70" s="10"/>
      <c r="N70" s="10"/>
    </row>
    <row r="71" spans="1:14">
      <c r="A71" s="12"/>
      <c r="B71" s="14"/>
      <c r="C71" s="14"/>
      <c r="D71" s="15"/>
      <c r="E71" s="15"/>
      <c r="F71" s="10"/>
      <c r="G71" s="10"/>
      <c r="H71" s="10"/>
      <c r="I71" s="11"/>
      <c r="J71" s="17"/>
      <c r="K71" s="9"/>
      <c r="L71" s="10"/>
      <c r="M71" s="10"/>
      <c r="N71" s="10"/>
    </row>
    <row r="72" spans="1:14">
      <c r="A72" s="12"/>
      <c r="B72" s="14"/>
      <c r="C72" s="14"/>
      <c r="D72" s="15"/>
      <c r="E72" s="15"/>
      <c r="F72" s="10"/>
      <c r="G72" s="10"/>
      <c r="H72" s="10"/>
      <c r="I72" s="11"/>
      <c r="J72" s="17"/>
      <c r="K72" s="9"/>
      <c r="L72" s="10"/>
      <c r="M72" s="10"/>
      <c r="N72" s="10"/>
    </row>
    <row r="73" spans="1:14">
      <c r="A73" s="12"/>
      <c r="B73" s="14"/>
      <c r="C73" s="14"/>
      <c r="D73" s="15"/>
      <c r="E73" s="15"/>
      <c r="F73" s="10"/>
      <c r="G73" s="10"/>
      <c r="H73" s="10"/>
      <c r="I73" s="11"/>
      <c r="J73" s="17"/>
      <c r="K73" s="9"/>
      <c r="L73" s="10"/>
      <c r="M73" s="10"/>
      <c r="N73" s="10"/>
    </row>
    <row r="74" spans="1:14">
      <c r="A74" s="12"/>
      <c r="B74" s="14"/>
      <c r="C74" s="14"/>
      <c r="D74" s="15"/>
      <c r="E74" s="15"/>
      <c r="F74" s="10"/>
      <c r="G74" s="10"/>
      <c r="H74" s="10"/>
      <c r="I74" s="11"/>
      <c r="J74" s="17"/>
      <c r="K74" s="9"/>
      <c r="L74" s="10"/>
      <c r="M74" s="10"/>
      <c r="N74" s="10"/>
    </row>
    <row r="75" spans="1:14">
      <c r="A75" s="12"/>
      <c r="B75" s="14"/>
      <c r="C75" s="14"/>
      <c r="D75" s="15"/>
      <c r="E75" s="15"/>
      <c r="F75" s="10"/>
      <c r="G75" s="10"/>
      <c r="H75" s="10"/>
      <c r="I75" s="11"/>
      <c r="J75" s="17"/>
      <c r="K75" s="9"/>
      <c r="L75" s="10"/>
      <c r="M75" s="10"/>
      <c r="N75" s="10"/>
    </row>
    <row r="76" spans="1:14">
      <c r="A76" s="12"/>
      <c r="B76" s="14"/>
      <c r="C76" s="14"/>
      <c r="D76" s="15"/>
      <c r="E76" s="15"/>
      <c r="F76" s="10"/>
      <c r="G76" s="10"/>
      <c r="H76" s="10"/>
      <c r="I76" s="11"/>
      <c r="J76" s="17"/>
      <c r="K76" s="9"/>
      <c r="L76" s="10"/>
      <c r="M76" s="10"/>
      <c r="N76" s="10"/>
    </row>
    <row r="77" spans="1:14">
      <c r="A77" s="12"/>
      <c r="B77" s="14"/>
      <c r="C77" s="14"/>
      <c r="D77" s="15"/>
      <c r="E77" s="15"/>
      <c r="F77" s="10"/>
      <c r="G77" s="10"/>
      <c r="H77" s="10"/>
      <c r="I77" s="11"/>
      <c r="J77" s="17"/>
      <c r="K77" s="9"/>
      <c r="L77" s="10"/>
      <c r="M77" s="10"/>
      <c r="N77" s="10"/>
    </row>
    <row r="78" spans="1:14">
      <c r="A78" s="12"/>
      <c r="B78" s="14"/>
      <c r="C78" s="14"/>
      <c r="D78" s="15"/>
      <c r="E78" s="15"/>
      <c r="F78" s="10"/>
      <c r="G78" s="10"/>
      <c r="H78" s="10"/>
      <c r="I78" s="11"/>
      <c r="J78" s="17"/>
      <c r="K78" s="9"/>
      <c r="L78" s="10"/>
      <c r="M78" s="10"/>
      <c r="N78" s="10"/>
    </row>
    <row r="79" spans="1:14">
      <c r="A79" s="12"/>
      <c r="B79" s="14"/>
      <c r="C79" s="14"/>
      <c r="D79" s="15"/>
      <c r="E79" s="15"/>
      <c r="F79" s="10"/>
      <c r="G79" s="10"/>
      <c r="H79" s="10"/>
      <c r="I79" s="11"/>
      <c r="J79" s="17"/>
      <c r="K79" s="9"/>
      <c r="L79" s="10"/>
      <c r="M79" s="10"/>
      <c r="N79" s="10"/>
    </row>
    <row r="80" spans="1:14">
      <c r="A80" s="12"/>
      <c r="B80" s="14"/>
      <c r="C80" s="14"/>
      <c r="D80" s="15"/>
      <c r="E80" s="15"/>
      <c r="F80" s="10"/>
      <c r="G80" s="10"/>
      <c r="H80" s="10"/>
      <c r="I80" s="11"/>
      <c r="J80" s="17"/>
      <c r="K80" s="9"/>
      <c r="L80" s="10"/>
      <c r="M80" s="10"/>
      <c r="N80" s="10"/>
    </row>
    <row r="81" spans="1:14">
      <c r="A81" s="12"/>
      <c r="B81" s="14"/>
      <c r="C81" s="14"/>
      <c r="D81" s="15"/>
      <c r="E81" s="15"/>
      <c r="F81" s="10"/>
      <c r="G81" s="10"/>
      <c r="H81" s="10"/>
      <c r="I81" s="11"/>
      <c r="J81" s="17"/>
      <c r="K81" s="9"/>
      <c r="L81" s="10"/>
      <c r="M81" s="10"/>
      <c r="N81" s="10"/>
    </row>
    <row r="82" spans="1:14">
      <c r="A82" s="12"/>
      <c r="B82" s="14"/>
      <c r="C82" s="14"/>
      <c r="D82" s="15"/>
      <c r="E82" s="15"/>
      <c r="F82" s="10"/>
      <c r="G82" s="10"/>
      <c r="H82" s="10"/>
      <c r="I82" s="11"/>
      <c r="J82" s="17"/>
      <c r="K82" s="9"/>
      <c r="L82" s="10"/>
      <c r="M82" s="10"/>
      <c r="N82" s="10"/>
    </row>
    <row r="83" spans="1:14">
      <c r="A83" s="12"/>
      <c r="B83" s="14"/>
      <c r="C83" s="14"/>
      <c r="D83" s="15"/>
      <c r="E83" s="15"/>
      <c r="F83" s="10"/>
      <c r="G83" s="10"/>
      <c r="H83" s="10"/>
      <c r="I83" s="11"/>
      <c r="J83" s="17"/>
      <c r="K83" s="9"/>
      <c r="L83" s="10"/>
      <c r="M83" s="10"/>
      <c r="N83" s="10"/>
    </row>
    <row r="84" spans="1:14">
      <c r="A84" s="12"/>
      <c r="B84" s="14"/>
      <c r="C84" s="14"/>
      <c r="D84" s="15"/>
      <c r="E84" s="15"/>
      <c r="F84" s="10"/>
      <c r="G84" s="10"/>
      <c r="H84" s="10"/>
      <c r="I84" s="11"/>
      <c r="J84" s="17"/>
      <c r="K84" s="9"/>
      <c r="L84" s="10"/>
      <c r="M84" s="10"/>
      <c r="N84" s="10"/>
    </row>
    <row r="85" spans="1:14">
      <c r="A85" s="12"/>
      <c r="B85" s="14"/>
      <c r="C85" s="14"/>
      <c r="D85" s="15"/>
      <c r="E85" s="15"/>
      <c r="F85" s="10"/>
      <c r="G85" s="10"/>
      <c r="H85" s="10"/>
      <c r="I85" s="11"/>
      <c r="J85" s="17"/>
      <c r="K85" s="9"/>
      <c r="L85" s="10"/>
      <c r="M85" s="10"/>
      <c r="N85" s="10"/>
    </row>
    <row r="86" spans="1:14">
      <c r="A86" s="12"/>
      <c r="B86" s="14"/>
      <c r="C86" s="14"/>
      <c r="D86" s="15"/>
      <c r="E86" s="15"/>
      <c r="F86" s="10"/>
      <c r="G86" s="10"/>
      <c r="H86" s="10"/>
      <c r="I86" s="11"/>
      <c r="J86" s="17"/>
      <c r="K86" s="9"/>
      <c r="L86" s="10"/>
      <c r="M86" s="10"/>
      <c r="N86" s="10"/>
    </row>
    <row r="87" spans="1:14">
      <c r="A87" s="12"/>
      <c r="B87" s="14"/>
      <c r="C87" s="14"/>
      <c r="D87" s="15"/>
      <c r="E87" s="15"/>
      <c r="F87" s="10"/>
      <c r="G87" s="10"/>
      <c r="H87" s="10"/>
      <c r="I87" s="11"/>
      <c r="J87" s="17"/>
      <c r="K87" s="9"/>
      <c r="L87" s="10"/>
      <c r="M87" s="10"/>
      <c r="N87" s="10"/>
    </row>
    <row r="88" spans="1:14">
      <c r="A88" s="12"/>
      <c r="B88" s="14"/>
      <c r="C88" s="14"/>
      <c r="D88" s="15"/>
      <c r="E88" s="15"/>
      <c r="F88" s="10"/>
      <c r="G88" s="10"/>
      <c r="H88" s="10"/>
      <c r="I88" s="11"/>
      <c r="J88" s="17"/>
      <c r="K88" s="9"/>
      <c r="L88" s="10"/>
      <c r="M88" s="10"/>
      <c r="N88" s="10"/>
    </row>
    <row r="89" spans="1:14">
      <c r="A89" s="12"/>
      <c r="B89" s="14"/>
      <c r="C89" s="14"/>
      <c r="D89" s="15"/>
      <c r="E89" s="15"/>
      <c r="F89" s="10"/>
      <c r="G89" s="10"/>
      <c r="H89" s="10"/>
      <c r="I89" s="11"/>
      <c r="J89" s="17"/>
      <c r="K89" s="9"/>
      <c r="L89" s="10"/>
      <c r="M89" s="10"/>
      <c r="N89" s="10"/>
    </row>
    <row r="90" spans="1:14">
      <c r="A90" s="12"/>
      <c r="B90" s="14"/>
      <c r="C90" s="14"/>
      <c r="D90" s="15"/>
      <c r="E90" s="15"/>
      <c r="F90" s="10"/>
      <c r="G90" s="10"/>
      <c r="H90" s="10"/>
      <c r="I90" s="11"/>
      <c r="J90" s="17"/>
      <c r="K90" s="9"/>
      <c r="L90" s="10"/>
      <c r="M90" s="10"/>
      <c r="N90" s="10"/>
    </row>
    <row r="91" spans="1:14">
      <c r="A91" s="12"/>
      <c r="B91" s="14"/>
      <c r="C91" s="14"/>
      <c r="D91" s="15"/>
      <c r="E91" s="15"/>
      <c r="F91" s="10"/>
      <c r="G91" s="10"/>
      <c r="H91" s="10"/>
      <c r="I91" s="11"/>
      <c r="J91" s="17"/>
      <c r="K91" s="9"/>
      <c r="L91" s="10"/>
      <c r="M91" s="10"/>
      <c r="N91" s="10"/>
    </row>
    <row r="92" spans="1:14">
      <c r="A92" s="12"/>
      <c r="B92" s="14"/>
      <c r="C92" s="14"/>
      <c r="D92" s="15"/>
      <c r="E92" s="15"/>
      <c r="F92" s="10"/>
      <c r="G92" s="10"/>
      <c r="H92" s="10"/>
      <c r="I92" s="11"/>
      <c r="J92" s="17"/>
      <c r="K92" s="9"/>
      <c r="L92" s="10"/>
      <c r="M92" s="10"/>
      <c r="N92" s="10"/>
    </row>
    <row r="93" spans="1:14">
      <c r="A93" s="12"/>
      <c r="B93" s="14"/>
      <c r="C93" s="14"/>
      <c r="D93" s="15"/>
      <c r="E93" s="15"/>
      <c r="F93" s="10"/>
      <c r="G93" s="10"/>
      <c r="H93" s="10"/>
      <c r="I93" s="11"/>
      <c r="J93" s="17"/>
      <c r="K93" s="9"/>
      <c r="L93" s="10"/>
      <c r="M93" s="10"/>
      <c r="N93" s="10"/>
    </row>
    <row r="94" spans="1:14">
      <c r="A94" s="12"/>
      <c r="B94" s="14"/>
      <c r="C94" s="14"/>
      <c r="D94" s="15"/>
      <c r="E94" s="15"/>
      <c r="F94" s="10"/>
      <c r="G94" s="10"/>
      <c r="H94" s="10"/>
      <c r="I94" s="11"/>
      <c r="J94" s="17"/>
      <c r="K94" s="9"/>
      <c r="L94" s="10"/>
      <c r="M94" s="10"/>
      <c r="N94" s="10"/>
    </row>
    <row r="95" spans="1:14">
      <c r="A95" s="12"/>
      <c r="B95" s="14"/>
      <c r="C95" s="14"/>
      <c r="D95" s="15"/>
      <c r="E95" s="15"/>
      <c r="F95" s="10"/>
      <c r="G95" s="10"/>
      <c r="H95" s="10"/>
      <c r="I95" s="11"/>
      <c r="J95" s="17"/>
      <c r="K95" s="9"/>
      <c r="L95" s="10"/>
      <c r="M95" s="10"/>
      <c r="N95" s="10"/>
    </row>
    <row r="96" spans="1:14">
      <c r="A96" s="12"/>
      <c r="B96" s="14"/>
      <c r="C96" s="14"/>
      <c r="D96" s="15"/>
      <c r="E96" s="15"/>
      <c r="F96" s="10"/>
      <c r="G96" s="10"/>
      <c r="H96" s="10"/>
      <c r="I96" s="11"/>
      <c r="J96" s="17"/>
      <c r="K96" s="9"/>
      <c r="L96" s="10"/>
      <c r="M96" s="10"/>
      <c r="N96" s="10"/>
    </row>
    <row r="97" spans="1:14">
      <c r="A97" s="12"/>
      <c r="B97" s="14"/>
      <c r="C97" s="14"/>
      <c r="D97" s="15"/>
      <c r="E97" s="15"/>
      <c r="F97" s="10"/>
      <c r="G97" s="10"/>
      <c r="H97" s="10"/>
      <c r="I97" s="11"/>
      <c r="J97" s="17"/>
      <c r="K97" s="9"/>
      <c r="L97" s="10"/>
      <c r="M97" s="10"/>
      <c r="N97" s="10"/>
    </row>
    <row r="98" spans="1:14">
      <c r="A98" s="12"/>
      <c r="B98" s="14"/>
      <c r="C98" s="14"/>
      <c r="D98" s="15"/>
      <c r="E98" s="15"/>
      <c r="F98" s="10"/>
      <c r="G98" s="10"/>
      <c r="H98" s="10"/>
      <c r="I98" s="11"/>
      <c r="J98" s="17"/>
      <c r="K98" s="9"/>
      <c r="L98" s="10"/>
      <c r="M98" s="10"/>
      <c r="N98" s="10"/>
    </row>
    <row r="99" spans="1:14">
      <c r="A99" s="12"/>
      <c r="B99" s="14"/>
      <c r="C99" s="14"/>
      <c r="D99" s="15"/>
      <c r="E99" s="15"/>
      <c r="F99" s="10"/>
      <c r="G99" s="10"/>
      <c r="H99" s="10"/>
      <c r="I99" s="11"/>
      <c r="J99" s="17"/>
      <c r="K99" s="9"/>
      <c r="L99" s="10"/>
      <c r="M99" s="10"/>
      <c r="N99" s="10"/>
    </row>
    <row r="100" spans="1:14">
      <c r="A100" s="12"/>
      <c r="B100" s="14"/>
      <c r="C100" s="14"/>
      <c r="D100" s="15"/>
      <c r="E100" s="15"/>
      <c r="F100" s="10"/>
      <c r="G100" s="10"/>
      <c r="H100" s="10"/>
      <c r="I100" s="11"/>
      <c r="J100" s="17"/>
      <c r="K100" s="9"/>
      <c r="L100" s="10"/>
      <c r="M100" s="10"/>
      <c r="N100" s="10"/>
    </row>
    <row r="101" spans="1:14">
      <c r="A101" s="12"/>
      <c r="B101" s="14"/>
      <c r="C101" s="14"/>
      <c r="D101" s="15"/>
      <c r="E101" s="15"/>
      <c r="F101" s="10"/>
      <c r="G101" s="10"/>
      <c r="H101" s="10"/>
      <c r="I101" s="11"/>
      <c r="J101" s="17"/>
      <c r="K101" s="9"/>
      <c r="L101" s="10"/>
      <c r="M101" s="10"/>
      <c r="N101" s="10"/>
    </row>
    <row r="102" spans="1:14">
      <c r="A102" s="12"/>
      <c r="B102" s="14"/>
      <c r="C102" s="14"/>
      <c r="D102" s="15"/>
      <c r="E102" s="15"/>
      <c r="F102" s="10"/>
      <c r="G102" s="10"/>
      <c r="H102" s="10"/>
      <c r="I102" s="11"/>
      <c r="J102" s="17"/>
      <c r="K102" s="9"/>
      <c r="L102" s="10"/>
      <c r="M102" s="10"/>
      <c r="N102" s="10"/>
    </row>
    <row r="103" spans="1:14">
      <c r="A103" s="12"/>
      <c r="B103" s="14"/>
      <c r="C103" s="14"/>
      <c r="D103" s="15"/>
      <c r="E103" s="15"/>
      <c r="F103" s="10"/>
      <c r="G103" s="10"/>
      <c r="H103" s="10"/>
      <c r="I103" s="11"/>
      <c r="J103" s="17"/>
      <c r="K103" s="9"/>
      <c r="L103" s="10"/>
      <c r="M103" s="10"/>
      <c r="N103" s="10"/>
    </row>
    <row r="104" spans="1:14">
      <c r="A104" s="12"/>
      <c r="B104" s="14"/>
      <c r="C104" s="14"/>
      <c r="D104" s="15"/>
      <c r="E104" s="15"/>
      <c r="F104" s="10"/>
      <c r="G104" s="10"/>
      <c r="H104" s="10"/>
      <c r="I104" s="11"/>
      <c r="J104" s="17"/>
      <c r="K104" s="9"/>
      <c r="L104" s="10"/>
      <c r="M104" s="10"/>
      <c r="N104" s="10"/>
    </row>
    <row r="105" spans="1:14">
      <c r="A105" s="12"/>
      <c r="B105" s="14"/>
      <c r="C105" s="14"/>
      <c r="D105" s="15"/>
      <c r="E105" s="15"/>
      <c r="F105" s="10"/>
      <c r="G105" s="10"/>
      <c r="H105" s="10"/>
      <c r="I105" s="11"/>
      <c r="J105" s="17"/>
      <c r="K105" s="9"/>
      <c r="L105" s="10"/>
      <c r="M105" s="10"/>
      <c r="N105" s="10"/>
    </row>
    <row r="106" spans="1:14">
      <c r="A106" s="12"/>
      <c r="B106" s="14"/>
      <c r="C106" s="14"/>
      <c r="D106" s="15"/>
      <c r="E106" s="15"/>
      <c r="F106" s="10"/>
      <c r="G106" s="10"/>
      <c r="H106" s="10"/>
      <c r="I106" s="11"/>
      <c r="J106" s="17"/>
      <c r="K106" s="9"/>
      <c r="L106" s="10"/>
      <c r="M106" s="10"/>
      <c r="N106" s="10"/>
    </row>
    <row r="107" spans="1:14">
      <c r="A107" s="12"/>
      <c r="B107" s="14"/>
      <c r="C107" s="14"/>
      <c r="D107" s="15"/>
      <c r="E107" s="15"/>
      <c r="F107" s="10"/>
      <c r="G107" s="10"/>
      <c r="H107" s="10"/>
      <c r="I107" s="11"/>
      <c r="J107" s="17"/>
      <c r="K107" s="9"/>
      <c r="L107" s="10"/>
      <c r="M107" s="10"/>
      <c r="N107" s="10"/>
    </row>
    <row r="108" spans="1:14">
      <c r="A108" s="12"/>
      <c r="B108" s="14"/>
      <c r="C108" s="14"/>
      <c r="D108" s="15"/>
      <c r="E108" s="15"/>
      <c r="F108" s="10"/>
      <c r="G108" s="10"/>
      <c r="H108" s="10"/>
      <c r="I108" s="11"/>
      <c r="J108" s="17"/>
      <c r="K108" s="9"/>
      <c r="L108" s="10"/>
      <c r="M108" s="10"/>
      <c r="N108" s="10"/>
    </row>
    <row r="109" spans="1:14">
      <c r="A109" s="12"/>
      <c r="B109" s="14"/>
      <c r="C109" s="14"/>
      <c r="D109" s="15"/>
      <c r="E109" s="15"/>
      <c r="F109" s="10"/>
      <c r="G109" s="10"/>
      <c r="H109" s="10"/>
      <c r="I109" s="11"/>
      <c r="J109" s="17"/>
      <c r="K109" s="9"/>
      <c r="L109" s="10"/>
      <c r="M109" s="10"/>
      <c r="N109" s="10"/>
    </row>
    <row r="110" spans="1:14">
      <c r="A110" s="12"/>
      <c r="B110" s="14"/>
      <c r="C110" s="14"/>
      <c r="D110" s="15"/>
      <c r="E110" s="15"/>
      <c r="F110" s="10"/>
      <c r="G110" s="10"/>
      <c r="H110" s="10"/>
      <c r="I110" s="11"/>
      <c r="J110" s="17"/>
      <c r="K110" s="9"/>
      <c r="L110" s="10"/>
      <c r="M110" s="10"/>
      <c r="N110" s="10"/>
    </row>
    <row r="111" spans="1:14">
      <c r="A111" s="12"/>
      <c r="B111" s="14"/>
      <c r="C111" s="14"/>
      <c r="D111" s="15"/>
      <c r="E111" s="15"/>
      <c r="F111" s="10"/>
      <c r="G111" s="10"/>
      <c r="H111" s="10"/>
      <c r="I111" s="11"/>
      <c r="J111" s="17"/>
      <c r="K111" s="9"/>
      <c r="L111" s="10"/>
      <c r="M111" s="10"/>
      <c r="N111" s="10"/>
    </row>
    <row r="112" spans="1:14">
      <c r="A112" s="12"/>
      <c r="B112" s="14"/>
      <c r="C112" s="14"/>
      <c r="D112" s="15"/>
      <c r="E112" s="15"/>
      <c r="F112" s="10"/>
      <c r="G112" s="10"/>
      <c r="H112" s="10"/>
      <c r="I112" s="11"/>
      <c r="J112" s="17"/>
      <c r="K112" s="9"/>
      <c r="L112" s="10"/>
      <c r="M112" s="10"/>
      <c r="N112" s="10"/>
    </row>
    <row r="113" spans="1:14">
      <c r="A113" s="12"/>
      <c r="B113" s="14"/>
      <c r="C113" s="14"/>
      <c r="D113" s="15"/>
      <c r="E113" s="15"/>
      <c r="F113" s="10"/>
      <c r="G113" s="10"/>
      <c r="H113" s="10"/>
      <c r="I113" s="11"/>
      <c r="J113" s="17"/>
      <c r="K113" s="9"/>
      <c r="L113" s="10"/>
      <c r="M113" s="10"/>
      <c r="N113" s="10"/>
    </row>
    <row r="114" spans="1:14">
      <c r="A114" s="12"/>
      <c r="B114" s="14"/>
      <c r="C114" s="14"/>
      <c r="D114" s="15"/>
      <c r="E114" s="15"/>
      <c r="F114" s="10"/>
      <c r="G114" s="10"/>
      <c r="H114" s="10"/>
      <c r="I114" s="11"/>
      <c r="J114" s="17"/>
      <c r="K114" s="9"/>
      <c r="L114" s="10"/>
      <c r="M114" s="10"/>
      <c r="N114" s="10"/>
    </row>
    <row r="115" spans="1:14">
      <c r="A115" s="12"/>
      <c r="B115" s="14"/>
      <c r="C115" s="14"/>
      <c r="D115" s="15"/>
      <c r="E115" s="15"/>
      <c r="F115" s="10"/>
      <c r="G115" s="10"/>
      <c r="H115" s="10"/>
      <c r="I115" s="11"/>
      <c r="J115" s="17"/>
      <c r="K115" s="9"/>
      <c r="L115" s="10"/>
      <c r="M115" s="10"/>
      <c r="N115" s="10"/>
    </row>
    <row r="116" spans="1:14">
      <c r="A116" s="12"/>
      <c r="B116" s="14"/>
      <c r="C116" s="14"/>
      <c r="D116" s="15"/>
      <c r="E116" s="15"/>
      <c r="F116" s="10"/>
      <c r="G116" s="10"/>
      <c r="H116" s="10"/>
      <c r="I116" s="11"/>
      <c r="J116" s="17"/>
      <c r="K116" s="9"/>
      <c r="L116" s="10"/>
      <c r="M116" s="10"/>
      <c r="N116" s="10"/>
    </row>
    <row r="117" spans="1:14">
      <c r="A117" s="12"/>
      <c r="B117" s="14"/>
      <c r="C117" s="14"/>
      <c r="D117" s="15"/>
      <c r="E117" s="15"/>
      <c r="F117" s="10"/>
      <c r="G117" s="10"/>
      <c r="H117" s="10"/>
      <c r="I117" s="11"/>
      <c r="J117" s="17"/>
      <c r="K117" s="9"/>
      <c r="L117" s="10"/>
      <c r="M117" s="10"/>
      <c r="N117" s="10"/>
    </row>
    <row r="118" spans="1:14">
      <c r="A118" s="12"/>
      <c r="B118" s="14"/>
      <c r="C118" s="14"/>
      <c r="D118" s="15"/>
      <c r="E118" s="15"/>
      <c r="F118" s="10"/>
      <c r="G118" s="10"/>
      <c r="H118" s="10"/>
      <c r="I118" s="11"/>
      <c r="J118" s="17"/>
      <c r="K118" s="9"/>
      <c r="L118" s="10"/>
      <c r="M118" s="10"/>
      <c r="N118" s="10"/>
    </row>
    <row r="119" spans="1:14">
      <c r="A119" s="12"/>
      <c r="B119" s="14"/>
      <c r="C119" s="14"/>
      <c r="D119" s="15"/>
      <c r="E119" s="15"/>
      <c r="F119" s="10"/>
      <c r="G119" s="10"/>
      <c r="H119" s="10"/>
      <c r="I119" s="11"/>
      <c r="J119" s="17"/>
      <c r="K119" s="9"/>
      <c r="L119" s="10"/>
      <c r="M119" s="10"/>
      <c r="N119" s="10"/>
    </row>
    <row r="120" spans="1:14">
      <c r="A120" s="12"/>
      <c r="B120" s="14"/>
      <c r="C120" s="14"/>
      <c r="D120" s="15"/>
      <c r="E120" s="15"/>
      <c r="F120" s="10"/>
      <c r="G120" s="10"/>
      <c r="H120" s="10"/>
      <c r="I120" s="11"/>
      <c r="J120" s="17"/>
      <c r="K120" s="9"/>
      <c r="L120" s="10"/>
      <c r="M120" s="10"/>
      <c r="N120" s="10"/>
    </row>
    <row r="121" spans="1:14">
      <c r="A121" s="12"/>
      <c r="B121" s="14"/>
      <c r="C121" s="14"/>
      <c r="D121" s="15"/>
      <c r="E121" s="15"/>
      <c r="F121" s="10"/>
      <c r="G121" s="10"/>
      <c r="H121" s="10"/>
      <c r="I121" s="11"/>
      <c r="J121" s="17"/>
      <c r="K121" s="9"/>
      <c r="L121" s="10"/>
      <c r="M121" s="10"/>
      <c r="N121" s="10"/>
    </row>
    <row r="122" spans="1:14">
      <c r="A122" s="12"/>
      <c r="B122" s="14"/>
      <c r="C122" s="14"/>
      <c r="D122" s="15"/>
      <c r="E122" s="15"/>
      <c r="F122" s="10"/>
      <c r="G122" s="10"/>
      <c r="H122" s="10"/>
      <c r="I122" s="11"/>
      <c r="J122" s="17"/>
      <c r="K122" s="9"/>
      <c r="L122" s="10"/>
      <c r="M122" s="10"/>
      <c r="N122" s="10"/>
    </row>
    <row r="123" spans="1:14">
      <c r="A123" s="12"/>
      <c r="B123" s="14"/>
      <c r="C123" s="14"/>
      <c r="D123" s="15"/>
      <c r="E123" s="15"/>
      <c r="F123" s="10"/>
      <c r="G123" s="10"/>
      <c r="H123" s="10"/>
      <c r="I123" s="11"/>
      <c r="J123" s="17"/>
      <c r="K123" s="9"/>
      <c r="L123" s="10"/>
      <c r="M123" s="10"/>
      <c r="N123" s="10"/>
    </row>
    <row r="124" spans="1:14">
      <c r="A124" s="12"/>
      <c r="B124" s="14"/>
      <c r="C124" s="14"/>
      <c r="D124" s="15"/>
      <c r="E124" s="15"/>
      <c r="F124" s="10"/>
      <c r="G124" s="10"/>
      <c r="H124" s="10"/>
      <c r="I124" s="11"/>
      <c r="J124" s="17"/>
      <c r="K124" s="9"/>
      <c r="L124" s="10"/>
      <c r="M124" s="10"/>
      <c r="N124" s="10"/>
    </row>
    <row r="125" spans="1:14">
      <c r="A125" s="12"/>
      <c r="B125" s="14"/>
      <c r="C125" s="14"/>
      <c r="D125" s="15"/>
      <c r="E125" s="15"/>
      <c r="F125" s="10"/>
      <c r="G125" s="10"/>
      <c r="H125" s="10"/>
      <c r="I125" s="11"/>
      <c r="J125" s="17"/>
      <c r="K125" s="9"/>
      <c r="L125" s="10"/>
      <c r="M125" s="10"/>
      <c r="N125" s="10"/>
    </row>
    <row r="126" spans="1:14">
      <c r="A126" s="12"/>
      <c r="B126" s="14"/>
      <c r="C126" s="14"/>
      <c r="D126" s="15"/>
      <c r="E126" s="15"/>
      <c r="F126" s="10"/>
      <c r="G126" s="10"/>
      <c r="H126" s="10"/>
      <c r="I126" s="11"/>
      <c r="J126" s="17"/>
      <c r="K126" s="9"/>
      <c r="L126" s="10"/>
      <c r="M126" s="10"/>
      <c r="N126" s="10"/>
    </row>
    <row r="127" spans="1:14">
      <c r="A127" s="12"/>
      <c r="B127" s="14"/>
      <c r="C127" s="14"/>
      <c r="D127" s="15"/>
      <c r="E127" s="15"/>
      <c r="F127" s="10"/>
      <c r="G127" s="10"/>
      <c r="H127" s="10"/>
      <c r="I127" s="11"/>
      <c r="J127" s="17"/>
      <c r="K127" s="9"/>
      <c r="L127" s="10"/>
      <c r="M127" s="10"/>
      <c r="N127" s="10"/>
    </row>
    <row r="128" spans="1:14">
      <c r="A128" s="12"/>
      <c r="B128" s="14"/>
      <c r="C128" s="14"/>
      <c r="D128" s="15"/>
      <c r="E128" s="15"/>
      <c r="F128" s="10"/>
      <c r="G128" s="10"/>
      <c r="H128" s="10"/>
      <c r="I128" s="11"/>
      <c r="J128" s="17"/>
      <c r="K128" s="9"/>
      <c r="L128" s="10"/>
      <c r="M128" s="10"/>
      <c r="N128" s="10"/>
    </row>
    <row r="129" spans="1:14">
      <c r="A129" s="12"/>
      <c r="B129" s="14"/>
      <c r="C129" s="14"/>
      <c r="D129" s="15"/>
      <c r="E129" s="15"/>
      <c r="F129" s="10"/>
      <c r="G129" s="10"/>
      <c r="H129" s="10"/>
      <c r="I129" s="11"/>
      <c r="J129" s="17"/>
      <c r="K129" s="9"/>
      <c r="L129" s="10"/>
      <c r="M129" s="10"/>
      <c r="N129" s="10"/>
    </row>
    <row r="130" spans="1:14">
      <c r="A130" s="12"/>
      <c r="B130" s="14"/>
      <c r="C130" s="14"/>
      <c r="D130" s="15"/>
      <c r="E130" s="15"/>
      <c r="F130" s="10"/>
      <c r="G130" s="10"/>
      <c r="H130" s="10"/>
      <c r="I130" s="11"/>
      <c r="J130" s="17"/>
      <c r="K130" s="9"/>
      <c r="L130" s="10"/>
      <c r="M130" s="10"/>
      <c r="N130" s="10"/>
    </row>
    <row r="131" spans="1:14">
      <c r="A131" s="12"/>
      <c r="B131" s="14"/>
      <c r="C131" s="14"/>
      <c r="D131" s="15"/>
      <c r="E131" s="15"/>
      <c r="F131" s="10"/>
      <c r="G131" s="10"/>
      <c r="H131" s="10"/>
      <c r="I131" s="11"/>
      <c r="J131" s="17"/>
      <c r="K131" s="9"/>
      <c r="L131" s="10"/>
      <c r="M131" s="10"/>
      <c r="N131" s="10"/>
    </row>
    <row r="132" spans="1:14">
      <c r="A132" s="12"/>
      <c r="B132" s="14"/>
      <c r="C132" s="14"/>
      <c r="D132" s="15"/>
      <c r="E132" s="15"/>
      <c r="F132" s="10"/>
      <c r="G132" s="10"/>
      <c r="H132" s="10"/>
      <c r="I132" s="11"/>
      <c r="J132" s="17"/>
      <c r="K132" s="9"/>
      <c r="L132" s="10"/>
      <c r="M132" s="10"/>
      <c r="N132" s="10"/>
    </row>
    <row r="133" spans="1:14">
      <c r="A133" s="12"/>
      <c r="B133" s="14"/>
      <c r="C133" s="14"/>
      <c r="D133" s="15"/>
      <c r="E133" s="15"/>
      <c r="F133" s="10"/>
      <c r="G133" s="10"/>
      <c r="H133" s="10"/>
      <c r="I133" s="11"/>
      <c r="J133" s="17"/>
      <c r="K133" s="9"/>
      <c r="L133" s="10"/>
      <c r="M133" s="10"/>
      <c r="N133" s="10"/>
    </row>
    <row r="134" spans="1:14">
      <c r="A134" s="12"/>
      <c r="B134" s="14"/>
      <c r="C134" s="14"/>
      <c r="D134" s="15"/>
      <c r="E134" s="15"/>
      <c r="F134" s="10"/>
      <c r="G134" s="10"/>
      <c r="H134" s="10"/>
      <c r="I134" s="11"/>
      <c r="J134" s="17"/>
      <c r="K134" s="9"/>
      <c r="L134" s="10"/>
      <c r="M134" s="10"/>
      <c r="N134" s="10"/>
    </row>
    <row r="135" spans="1:14">
      <c r="A135" s="12"/>
      <c r="B135" s="14"/>
      <c r="C135" s="14"/>
      <c r="D135" s="15"/>
      <c r="E135" s="15"/>
      <c r="F135" s="10"/>
      <c r="G135" s="10"/>
      <c r="H135" s="10"/>
      <c r="I135" s="11"/>
      <c r="J135" s="17"/>
      <c r="K135" s="9"/>
      <c r="L135" s="10"/>
      <c r="M135" s="10"/>
      <c r="N135" s="10"/>
    </row>
    <row r="136" spans="1:14">
      <c r="A136" s="12"/>
      <c r="B136" s="14"/>
      <c r="C136" s="14"/>
      <c r="D136" s="15"/>
      <c r="E136" s="15"/>
      <c r="F136" s="10"/>
      <c r="G136" s="10"/>
      <c r="H136" s="10"/>
      <c r="I136" s="11"/>
      <c r="J136" s="17"/>
      <c r="K136" s="9"/>
      <c r="L136" s="10"/>
      <c r="M136" s="10"/>
      <c r="N136" s="10"/>
    </row>
    <row r="137" spans="1:14">
      <c r="A137" s="12"/>
      <c r="B137" s="14"/>
      <c r="C137" s="14"/>
      <c r="D137" s="15"/>
      <c r="E137" s="15"/>
      <c r="F137" s="10"/>
      <c r="G137" s="10"/>
      <c r="H137" s="10"/>
      <c r="I137" s="11"/>
      <c r="J137" s="17"/>
      <c r="K137" s="9"/>
      <c r="L137" s="10"/>
      <c r="M137" s="10"/>
      <c r="N137" s="10"/>
    </row>
    <row r="138" spans="1:14">
      <c r="A138" s="12"/>
      <c r="B138" s="14"/>
      <c r="C138" s="14"/>
      <c r="D138" s="15"/>
      <c r="E138" s="15"/>
      <c r="F138" s="10"/>
      <c r="G138" s="10"/>
      <c r="H138" s="10"/>
      <c r="I138" s="11"/>
      <c r="J138" s="17"/>
      <c r="K138" s="9"/>
      <c r="L138" s="10"/>
      <c r="M138" s="10"/>
      <c r="N138" s="10"/>
    </row>
    <row r="139" spans="1:14">
      <c r="A139" s="12"/>
      <c r="B139" s="14"/>
      <c r="C139" s="14"/>
      <c r="D139" s="15"/>
      <c r="E139" s="15"/>
      <c r="F139" s="10"/>
      <c r="G139" s="10"/>
      <c r="H139" s="10"/>
      <c r="I139" s="11"/>
      <c r="J139" s="17"/>
      <c r="K139" s="9"/>
      <c r="L139" s="10"/>
      <c r="M139" s="10"/>
      <c r="N139" s="10"/>
    </row>
    <row r="140" spans="1:14">
      <c r="A140" s="12"/>
      <c r="B140" s="14"/>
      <c r="C140" s="14"/>
      <c r="D140" s="15"/>
      <c r="E140" s="15"/>
      <c r="F140" s="10"/>
      <c r="G140" s="10"/>
      <c r="H140" s="10"/>
      <c r="I140" s="11"/>
      <c r="J140" s="17"/>
      <c r="K140" s="9"/>
      <c r="L140" s="10"/>
      <c r="M140" s="10"/>
      <c r="N140" s="10"/>
    </row>
    <row r="141" spans="1:14">
      <c r="A141" s="12"/>
      <c r="B141" s="14"/>
      <c r="C141" s="14"/>
      <c r="D141" s="15"/>
      <c r="E141" s="15"/>
      <c r="F141" s="10"/>
      <c r="G141" s="10"/>
      <c r="H141" s="10"/>
      <c r="I141" s="11"/>
      <c r="J141" s="17"/>
      <c r="K141" s="9"/>
      <c r="L141" s="10"/>
      <c r="M141" s="10"/>
      <c r="N141" s="10"/>
    </row>
    <row r="142" spans="1:14">
      <c r="A142" s="12"/>
      <c r="B142" s="14"/>
      <c r="C142" s="14"/>
      <c r="D142" s="15"/>
      <c r="E142" s="15"/>
      <c r="F142" s="10"/>
      <c r="G142" s="10"/>
      <c r="H142" s="10"/>
      <c r="I142" s="11"/>
      <c r="J142" s="17"/>
      <c r="K142" s="9"/>
      <c r="L142" s="10"/>
      <c r="M142" s="10"/>
      <c r="N142" s="10"/>
    </row>
    <row r="143" spans="1:14">
      <c r="A143" s="12"/>
      <c r="B143" s="14"/>
      <c r="C143" s="14"/>
      <c r="D143" s="15"/>
      <c r="E143" s="15"/>
      <c r="F143" s="10"/>
      <c r="G143" s="10"/>
      <c r="H143" s="10"/>
      <c r="I143" s="11"/>
      <c r="J143" s="17"/>
      <c r="K143" s="9"/>
      <c r="L143" s="10"/>
      <c r="M143" s="10"/>
      <c r="N143" s="10"/>
    </row>
    <row r="144" spans="1:14">
      <c r="A144" s="12"/>
      <c r="B144" s="14"/>
      <c r="C144" s="14"/>
      <c r="D144" s="15"/>
      <c r="E144" s="15"/>
      <c r="F144" s="10"/>
      <c r="G144" s="10"/>
      <c r="H144" s="10"/>
      <c r="I144" s="11"/>
      <c r="J144" s="17"/>
      <c r="K144" s="9"/>
      <c r="L144" s="10"/>
      <c r="M144" s="10"/>
      <c r="N144" s="10"/>
    </row>
    <row r="145" spans="1:14">
      <c r="A145" s="12"/>
      <c r="B145" s="14"/>
      <c r="C145" s="14"/>
      <c r="D145" s="15"/>
      <c r="E145" s="15"/>
      <c r="F145" s="10"/>
      <c r="G145" s="10"/>
      <c r="H145" s="10"/>
      <c r="I145" s="11"/>
      <c r="J145" s="17"/>
      <c r="K145" s="9"/>
      <c r="L145" s="10"/>
      <c r="M145" s="10"/>
      <c r="N145" s="10"/>
    </row>
    <row r="146" spans="1:14">
      <c r="A146" s="12"/>
      <c r="B146" s="14"/>
      <c r="C146" s="14"/>
      <c r="D146" s="15"/>
      <c r="E146" s="15"/>
      <c r="F146" s="10"/>
      <c r="G146" s="10"/>
      <c r="H146" s="10"/>
      <c r="I146" s="11"/>
      <c r="J146" s="17"/>
      <c r="K146" s="9"/>
      <c r="L146" s="10"/>
      <c r="M146" s="10"/>
      <c r="N146" s="10"/>
    </row>
    <row r="147" spans="1:14">
      <c r="A147" s="12"/>
      <c r="B147" s="14"/>
      <c r="C147" s="14"/>
      <c r="D147" s="15"/>
      <c r="E147" s="15"/>
      <c r="F147" s="10"/>
      <c r="G147" s="10"/>
      <c r="H147" s="10"/>
      <c r="I147" s="11"/>
      <c r="J147" s="17"/>
      <c r="K147" s="9"/>
      <c r="L147" s="10"/>
      <c r="M147" s="10"/>
      <c r="N147" s="10"/>
    </row>
    <row r="148" spans="1:14">
      <c r="A148" s="12"/>
      <c r="B148" s="14"/>
      <c r="C148" s="14"/>
      <c r="D148" s="15"/>
      <c r="E148" s="15"/>
      <c r="F148" s="10"/>
      <c r="G148" s="10"/>
      <c r="H148" s="10"/>
      <c r="I148" s="11"/>
      <c r="J148" s="17"/>
      <c r="K148" s="9"/>
      <c r="L148" s="10"/>
      <c r="M148" s="10"/>
      <c r="N148" s="10"/>
    </row>
    <row r="149" spans="1:14">
      <c r="A149" s="12"/>
      <c r="B149" s="14"/>
      <c r="C149" s="14"/>
      <c r="D149" s="15"/>
      <c r="E149" s="15"/>
      <c r="F149" s="10"/>
      <c r="G149" s="10"/>
      <c r="H149" s="10"/>
      <c r="I149" s="11"/>
      <c r="J149" s="17"/>
      <c r="K149" s="9"/>
      <c r="L149" s="10"/>
      <c r="M149" s="10"/>
      <c r="N149" s="10"/>
    </row>
    <row r="150" spans="1:14">
      <c r="A150" s="12"/>
      <c r="B150" s="14"/>
      <c r="C150" s="14"/>
      <c r="D150" s="15"/>
      <c r="E150" s="15"/>
      <c r="F150" s="10"/>
      <c r="G150" s="10"/>
      <c r="H150" s="10"/>
      <c r="I150" s="11"/>
      <c r="J150" s="17"/>
      <c r="K150" s="9"/>
      <c r="L150" s="10"/>
      <c r="M150" s="10"/>
      <c r="N150" s="10"/>
    </row>
  </sheetData>
  <sortState ref="A3:O8">
    <sortCondition ref="C3:C8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5"/>
  <dimension ref="A1:Q29"/>
  <sheetViews>
    <sheetView topLeftCell="C10" workbookViewId="0">
      <selection activeCell="F5" sqref="F5"/>
    </sheetView>
  </sheetViews>
  <sheetFormatPr defaultRowHeight="15"/>
  <cols>
    <col min="1" max="1" width="9.85546875" bestFit="1" customWidth="1"/>
    <col min="5" max="5" width="9.140625" style="11"/>
    <col min="6" max="7" width="9.140625" style="46"/>
    <col min="10" max="10" width="9.140625" style="44"/>
    <col min="12" max="12" width="9.140625" style="11"/>
  </cols>
  <sheetData>
    <row r="1" spans="1:17">
      <c r="A1" s="10" t="s">
        <v>0</v>
      </c>
      <c r="B1" s="10" t="s">
        <v>1</v>
      </c>
      <c r="C1" s="11" t="s">
        <v>2</v>
      </c>
      <c r="D1" s="11" t="s">
        <v>3</v>
      </c>
      <c r="E1" s="11" t="s">
        <v>11</v>
      </c>
      <c r="F1" s="46" t="s">
        <v>4</v>
      </c>
      <c r="G1" s="46" t="s">
        <v>5</v>
      </c>
      <c r="H1" s="10" t="s">
        <v>6</v>
      </c>
      <c r="I1" s="11" t="s">
        <v>7</v>
      </c>
      <c r="J1" s="44" t="s">
        <v>8</v>
      </c>
      <c r="K1" s="8" t="s">
        <v>12</v>
      </c>
      <c r="L1" s="11" t="s">
        <v>203</v>
      </c>
      <c r="M1" s="10" t="s">
        <v>9</v>
      </c>
      <c r="N1" s="10" t="s">
        <v>10</v>
      </c>
      <c r="P1" s="10" t="s">
        <v>164</v>
      </c>
    </row>
    <row r="2" spans="1:17" s="10" customFormat="1">
      <c r="A2" s="12">
        <v>42779</v>
      </c>
      <c r="B2" s="10" t="s">
        <v>148</v>
      </c>
      <c r="C2" s="11">
        <f t="shared" ref="C2:D5" si="0">F2*25.4</f>
        <v>31.75</v>
      </c>
      <c r="D2" s="11">
        <f t="shared" si="0"/>
        <v>0</v>
      </c>
      <c r="E2" s="11">
        <v>152.4</v>
      </c>
      <c r="F2" s="46">
        <v>1.25</v>
      </c>
      <c r="G2" s="46"/>
      <c r="H2" s="10">
        <f t="shared" ref="H2:H26" si="1">3.1416*E2*N2</f>
        <v>120660.00061500001</v>
      </c>
      <c r="I2" s="11">
        <f>H2*0.00000785</f>
        <v>0.94718100482775003</v>
      </c>
      <c r="J2" s="44">
        <v>47.76</v>
      </c>
      <c r="K2" s="9">
        <f t="shared" ref="K2:K13" si="2">J2/I2</f>
        <v>50.42330848757404</v>
      </c>
      <c r="L2" s="11">
        <v>42</v>
      </c>
      <c r="M2" s="10">
        <f t="shared" ref="M2:M13" si="3">(C2*C2)-(D2*D2)</f>
        <v>1008.0625</v>
      </c>
      <c r="N2" s="10">
        <f>M2/4</f>
        <v>252.015625</v>
      </c>
      <c r="P2" s="27">
        <f t="shared" ref="P2:Q5" si="4">(F2*25.4)+(1/16*25.4)</f>
        <v>33.337499999999999</v>
      </c>
      <c r="Q2" s="27">
        <f t="shared" si="4"/>
        <v>1.5874999999999999</v>
      </c>
    </row>
    <row r="3" spans="1:17" s="10" customFormat="1">
      <c r="A3" s="12">
        <v>42669</v>
      </c>
      <c r="B3" s="10" t="s">
        <v>148</v>
      </c>
      <c r="C3" s="11">
        <f t="shared" si="0"/>
        <v>38.099999999999994</v>
      </c>
      <c r="D3" s="11">
        <f t="shared" si="0"/>
        <v>19.049999999999997</v>
      </c>
      <c r="E3" s="11">
        <v>101.6</v>
      </c>
      <c r="F3" s="46">
        <v>1.5</v>
      </c>
      <c r="G3" s="46">
        <v>0.75</v>
      </c>
      <c r="H3" s="10">
        <f t="shared" si="1"/>
        <v>86875.200442799978</v>
      </c>
      <c r="I3" s="11">
        <f>H3*0.00000785</f>
        <v>0.68197032347597974</v>
      </c>
      <c r="J3" s="44">
        <v>37.6</v>
      </c>
      <c r="K3" s="9">
        <f t="shared" si="2"/>
        <v>55.134363924157384</v>
      </c>
      <c r="L3" s="11"/>
      <c r="M3" s="10">
        <f t="shared" si="3"/>
        <v>1088.7074999999998</v>
      </c>
      <c r="N3" s="10">
        <f>M3/4</f>
        <v>272.17687499999994</v>
      </c>
      <c r="P3" s="27">
        <f t="shared" si="4"/>
        <v>39.687499999999993</v>
      </c>
      <c r="Q3" s="27">
        <f t="shared" si="4"/>
        <v>20.637499999999996</v>
      </c>
    </row>
    <row r="4" spans="1:17" s="10" customFormat="1">
      <c r="A4" s="12">
        <v>42669</v>
      </c>
      <c r="B4" s="10" t="s">
        <v>148</v>
      </c>
      <c r="C4" s="11">
        <f t="shared" si="0"/>
        <v>44.449999999999996</v>
      </c>
      <c r="D4" s="11">
        <f t="shared" si="0"/>
        <v>31.75</v>
      </c>
      <c r="E4" s="11">
        <v>152.4</v>
      </c>
      <c r="F4" s="46">
        <v>1.75</v>
      </c>
      <c r="G4" s="46">
        <v>1.25</v>
      </c>
      <c r="H4" s="10">
        <f t="shared" si="1"/>
        <v>115833.60059039996</v>
      </c>
      <c r="I4" s="11">
        <f t="shared" ref="I4:I26" si="5">H4*0.00000785</f>
        <v>0.90929376463463962</v>
      </c>
      <c r="J4" s="44">
        <v>54.53</v>
      </c>
      <c r="K4" s="9">
        <f t="shared" si="2"/>
        <v>59.969618313516669</v>
      </c>
      <c r="L4" s="11"/>
      <c r="M4" s="10">
        <f t="shared" si="3"/>
        <v>967.73999999999955</v>
      </c>
      <c r="N4" s="10">
        <f t="shared" ref="N4:N26" si="6">M4/4</f>
        <v>241.93499999999989</v>
      </c>
      <c r="P4" s="27">
        <f t="shared" si="4"/>
        <v>46.037499999999994</v>
      </c>
      <c r="Q4" s="27">
        <f t="shared" si="4"/>
        <v>33.337499999999999</v>
      </c>
    </row>
    <row r="5" spans="1:17" s="10" customFormat="1">
      <c r="A5" s="12">
        <v>42669</v>
      </c>
      <c r="B5" s="10" t="s">
        <v>148</v>
      </c>
      <c r="C5" s="11">
        <f t="shared" si="0"/>
        <v>50.8</v>
      </c>
      <c r="D5" s="11">
        <f t="shared" si="0"/>
        <v>19.049999999999997</v>
      </c>
      <c r="E5" s="11">
        <v>45</v>
      </c>
      <c r="F5" s="46">
        <v>2</v>
      </c>
      <c r="G5" s="46">
        <v>0.75</v>
      </c>
      <c r="H5" s="10">
        <f t="shared" si="1"/>
        <v>78381.496462499999</v>
      </c>
      <c r="I5" s="11">
        <f t="shared" si="5"/>
        <v>0.61529474723062494</v>
      </c>
      <c r="J5" s="44">
        <v>31.6</v>
      </c>
      <c r="K5" s="9">
        <f t="shared" si="2"/>
        <v>51.357500031047202</v>
      </c>
      <c r="L5" s="11"/>
      <c r="M5" s="10">
        <f t="shared" si="3"/>
        <v>2217.7375000000002</v>
      </c>
      <c r="N5" s="10">
        <f t="shared" si="6"/>
        <v>554.43437500000005</v>
      </c>
      <c r="P5" s="27">
        <f t="shared" si="4"/>
        <v>52.387499999999996</v>
      </c>
      <c r="Q5" s="27">
        <f t="shared" si="4"/>
        <v>20.637499999999996</v>
      </c>
    </row>
    <row r="6" spans="1:17">
      <c r="A6" s="12">
        <v>42705</v>
      </c>
      <c r="B6" s="10" t="s">
        <v>148</v>
      </c>
      <c r="C6" s="11">
        <f t="shared" ref="C6:D8" si="7">F6*25.4</f>
        <v>50.8</v>
      </c>
      <c r="D6" s="11">
        <f t="shared" si="7"/>
        <v>38.099999999999994</v>
      </c>
      <c r="E6" s="11">
        <v>304.8</v>
      </c>
      <c r="F6" s="46">
        <v>2</v>
      </c>
      <c r="G6" s="46">
        <v>1.5</v>
      </c>
      <c r="H6" s="10">
        <f t="shared" si="1"/>
        <v>270278.40137760009</v>
      </c>
      <c r="I6" s="11">
        <f>H6*0.00000785</f>
        <v>2.1216854508141605</v>
      </c>
      <c r="J6" s="44">
        <v>126.4</v>
      </c>
      <c r="K6" s="9">
        <f t="shared" si="2"/>
        <v>59.575277735677631</v>
      </c>
      <c r="M6" s="10">
        <f t="shared" si="3"/>
        <v>1129.0300000000002</v>
      </c>
      <c r="N6" s="10">
        <f>M6/4</f>
        <v>282.25750000000005</v>
      </c>
      <c r="P6" s="27">
        <f t="shared" ref="P6:Q8" si="8">(F6*25.4)+(1/16*25.4)</f>
        <v>52.387499999999996</v>
      </c>
      <c r="Q6" s="27">
        <f t="shared" si="8"/>
        <v>39.687499999999993</v>
      </c>
    </row>
    <row r="7" spans="1:17" s="10" customFormat="1">
      <c r="A7" s="12">
        <v>42565</v>
      </c>
      <c r="B7" s="10" t="s">
        <v>148</v>
      </c>
      <c r="C7" s="11">
        <f t="shared" si="7"/>
        <v>57.15</v>
      </c>
      <c r="D7" s="11">
        <f t="shared" si="7"/>
        <v>25.4</v>
      </c>
      <c r="E7" s="11">
        <v>76.2</v>
      </c>
      <c r="F7" s="46">
        <v>2.25</v>
      </c>
      <c r="G7" s="46">
        <v>1</v>
      </c>
      <c r="H7" s="10">
        <f t="shared" si="1"/>
        <v>156858.00079950001</v>
      </c>
      <c r="I7" s="11">
        <f>H7*0.00000785</f>
        <v>1.231335306276075</v>
      </c>
      <c r="J7" s="44">
        <v>73.72</v>
      </c>
      <c r="K7" s="9">
        <f t="shared" si="2"/>
        <v>59.869963627495792</v>
      </c>
      <c r="L7" s="11"/>
      <c r="M7" s="10">
        <f t="shared" si="3"/>
        <v>2620.9625000000001</v>
      </c>
      <c r="N7" s="10">
        <f>M7/4</f>
        <v>655.24062500000002</v>
      </c>
      <c r="P7" s="27">
        <f t="shared" si="8"/>
        <v>58.737499999999997</v>
      </c>
      <c r="Q7" s="27">
        <f t="shared" si="8"/>
        <v>26.987499999999997</v>
      </c>
    </row>
    <row r="8" spans="1:17" s="10" customFormat="1">
      <c r="A8" s="12">
        <v>42569</v>
      </c>
      <c r="B8" s="10" t="s">
        <v>148</v>
      </c>
      <c r="C8" s="11">
        <f t="shared" si="7"/>
        <v>57.15</v>
      </c>
      <c r="D8" s="11">
        <f t="shared" si="7"/>
        <v>44.449999999999996</v>
      </c>
      <c r="E8" s="11">
        <v>203.2</v>
      </c>
      <c r="F8" s="46">
        <v>2.25</v>
      </c>
      <c r="G8" s="46">
        <v>1.75</v>
      </c>
      <c r="H8" s="10">
        <f t="shared" si="1"/>
        <v>205926.40104960004</v>
      </c>
      <c r="I8" s="11">
        <f>H8*0.00000785</f>
        <v>1.6165222482393602</v>
      </c>
      <c r="J8" s="44">
        <v>94.8</v>
      </c>
      <c r="K8" s="9">
        <f t="shared" si="2"/>
        <v>58.644414021057663</v>
      </c>
      <c r="L8" s="11"/>
      <c r="M8" s="10">
        <f t="shared" si="3"/>
        <v>1290.3200000000004</v>
      </c>
      <c r="N8" s="10">
        <f>M8/4</f>
        <v>322.5800000000001</v>
      </c>
      <c r="P8" s="27">
        <f t="shared" si="8"/>
        <v>58.737499999999997</v>
      </c>
      <c r="Q8" s="27">
        <f t="shared" si="8"/>
        <v>46.037499999999994</v>
      </c>
    </row>
    <row r="9" spans="1:17">
      <c r="A9" s="12">
        <v>42669</v>
      </c>
      <c r="B9" s="10" t="s">
        <v>148</v>
      </c>
      <c r="C9" s="11">
        <f t="shared" ref="C9:C26" si="9">F9*25.4</f>
        <v>57.15</v>
      </c>
      <c r="D9" s="11">
        <f t="shared" ref="D9:D26" si="10">G9*25.4</f>
        <v>44.449999999999996</v>
      </c>
      <c r="E9" s="11">
        <v>101.6</v>
      </c>
      <c r="F9" s="46">
        <v>2.25</v>
      </c>
      <c r="G9" s="46">
        <v>1.75</v>
      </c>
      <c r="H9" s="10">
        <f t="shared" si="1"/>
        <v>102963.20052480002</v>
      </c>
      <c r="I9" s="11">
        <f t="shared" si="5"/>
        <v>0.8082611241196801</v>
      </c>
      <c r="J9" s="44">
        <v>60</v>
      </c>
      <c r="K9" s="9">
        <f t="shared" si="2"/>
        <v>74.233435469693248</v>
      </c>
      <c r="M9" s="10">
        <f t="shared" si="3"/>
        <v>1290.3200000000004</v>
      </c>
      <c r="N9" s="10">
        <f t="shared" si="6"/>
        <v>322.5800000000001</v>
      </c>
      <c r="P9" s="27">
        <f t="shared" ref="P9:Q13" si="11">(F9*25.4)+(1/16*25.4)</f>
        <v>58.737499999999997</v>
      </c>
      <c r="Q9" s="27">
        <f t="shared" si="11"/>
        <v>46.037499999999994</v>
      </c>
    </row>
    <row r="10" spans="1:17" s="10" customFormat="1">
      <c r="A10" s="12">
        <v>42565</v>
      </c>
      <c r="B10" s="10" t="s">
        <v>148</v>
      </c>
      <c r="C10" s="11">
        <f t="shared" si="9"/>
        <v>63.5</v>
      </c>
      <c r="D10" s="11">
        <f t="shared" si="10"/>
        <v>25.4</v>
      </c>
      <c r="E10" s="11">
        <v>76.2</v>
      </c>
      <c r="F10" s="46">
        <v>2.5</v>
      </c>
      <c r="G10" s="46">
        <v>1</v>
      </c>
      <c r="H10" s="10">
        <f t="shared" si="1"/>
        <v>202708.80103320003</v>
      </c>
      <c r="I10" s="11">
        <f t="shared" si="5"/>
        <v>1.5912640881106201</v>
      </c>
      <c r="J10" s="44">
        <v>60</v>
      </c>
      <c r="K10" s="9">
        <f t="shared" si="2"/>
        <v>37.705871984606098</v>
      </c>
      <c r="L10" s="11"/>
      <c r="M10" s="10">
        <f t="shared" si="3"/>
        <v>3387.09</v>
      </c>
      <c r="N10" s="10">
        <f t="shared" si="6"/>
        <v>846.77250000000004</v>
      </c>
      <c r="P10" s="27">
        <f t="shared" si="11"/>
        <v>65.087500000000006</v>
      </c>
      <c r="Q10" s="27">
        <f t="shared" si="11"/>
        <v>26.987499999999997</v>
      </c>
    </row>
    <row r="11" spans="1:17" s="10" customFormat="1">
      <c r="A11" s="12">
        <v>42780</v>
      </c>
      <c r="B11" s="10" t="s">
        <v>148</v>
      </c>
      <c r="C11" s="11">
        <f t="shared" si="9"/>
        <v>63.5</v>
      </c>
      <c r="D11" s="11">
        <f t="shared" si="10"/>
        <v>25.4</v>
      </c>
      <c r="E11" s="11">
        <v>44.45</v>
      </c>
      <c r="F11" s="46">
        <v>2.5</v>
      </c>
      <c r="G11" s="46">
        <v>1</v>
      </c>
      <c r="H11" s="10">
        <f t="shared" si="1"/>
        <v>118246.80060270002</v>
      </c>
      <c r="I11" s="11">
        <f>H11*0.00000785</f>
        <v>0.9282373847311951</v>
      </c>
      <c r="J11" s="44">
        <v>49.45</v>
      </c>
      <c r="K11" s="9">
        <f t="shared" si="2"/>
        <v>53.27301056110776</v>
      </c>
      <c r="L11" s="11">
        <v>43</v>
      </c>
      <c r="M11" s="10">
        <f t="shared" si="3"/>
        <v>3387.09</v>
      </c>
      <c r="N11" s="10">
        <f>M11/4</f>
        <v>846.77250000000004</v>
      </c>
      <c r="P11" s="27">
        <f t="shared" si="11"/>
        <v>65.087500000000006</v>
      </c>
      <c r="Q11" s="27">
        <f t="shared" si="11"/>
        <v>26.987499999999997</v>
      </c>
    </row>
    <row r="12" spans="1:17" s="10" customFormat="1">
      <c r="A12" s="12">
        <v>42555</v>
      </c>
      <c r="B12" s="10" t="s">
        <v>148</v>
      </c>
      <c r="C12" s="11">
        <f t="shared" si="9"/>
        <v>69.849999999999994</v>
      </c>
      <c r="D12" s="11">
        <f t="shared" si="10"/>
        <v>57.15</v>
      </c>
      <c r="E12" s="11">
        <v>203.2</v>
      </c>
      <c r="F12" s="46">
        <v>2.75</v>
      </c>
      <c r="G12" s="46">
        <v>2.25</v>
      </c>
      <c r="H12" s="10">
        <f t="shared" si="1"/>
        <v>257408.00131199986</v>
      </c>
      <c r="I12" s="11">
        <f t="shared" si="5"/>
        <v>2.020652810299199</v>
      </c>
      <c r="J12" s="44">
        <v>123</v>
      </c>
      <c r="K12" s="9">
        <f t="shared" si="2"/>
        <v>60.871417085148508</v>
      </c>
      <c r="L12" s="11"/>
      <c r="M12" s="10">
        <f t="shared" si="3"/>
        <v>1612.8999999999992</v>
      </c>
      <c r="N12" s="10">
        <f t="shared" si="6"/>
        <v>403.2249999999998</v>
      </c>
      <c r="P12" s="27">
        <f t="shared" si="11"/>
        <v>71.4375</v>
      </c>
      <c r="Q12" s="27">
        <f t="shared" si="11"/>
        <v>58.737499999999997</v>
      </c>
    </row>
    <row r="13" spans="1:17" s="10" customFormat="1">
      <c r="A13" s="12">
        <v>42569</v>
      </c>
      <c r="B13" s="10" t="s">
        <v>148</v>
      </c>
      <c r="C13" s="11">
        <f t="shared" si="9"/>
        <v>69.849999999999994</v>
      </c>
      <c r="D13" s="11">
        <f t="shared" si="10"/>
        <v>57.15</v>
      </c>
      <c r="E13" s="11">
        <v>406.4</v>
      </c>
      <c r="F13" s="46">
        <v>2.75</v>
      </c>
      <c r="G13" s="46">
        <v>2.25</v>
      </c>
      <c r="H13" s="10">
        <f t="shared" si="1"/>
        <v>514816.00262399972</v>
      </c>
      <c r="I13" s="11">
        <f t="shared" si="5"/>
        <v>4.0413056205983979</v>
      </c>
      <c r="J13" s="44">
        <v>223.06</v>
      </c>
      <c r="K13" s="9">
        <f t="shared" si="2"/>
        <v>55.195033719565956</v>
      </c>
      <c r="L13" s="11"/>
      <c r="M13" s="10">
        <f t="shared" si="3"/>
        <v>1612.8999999999992</v>
      </c>
      <c r="N13" s="10">
        <f t="shared" si="6"/>
        <v>403.2249999999998</v>
      </c>
      <c r="P13" s="27">
        <f t="shared" si="11"/>
        <v>71.4375</v>
      </c>
      <c r="Q13" s="27">
        <f t="shared" si="11"/>
        <v>58.737499999999997</v>
      </c>
    </row>
    <row r="14" spans="1:17" s="10" customFormat="1">
      <c r="A14" s="12">
        <v>42796</v>
      </c>
      <c r="B14" s="10" t="s">
        <v>148</v>
      </c>
      <c r="C14" s="11">
        <f t="shared" si="9"/>
        <v>69.849999999999994</v>
      </c>
      <c r="D14" s="11">
        <f t="shared" si="10"/>
        <v>57.15</v>
      </c>
      <c r="E14" s="11">
        <v>203.2</v>
      </c>
      <c r="F14" s="46">
        <v>2.75</v>
      </c>
      <c r="G14" s="46">
        <v>2.25</v>
      </c>
      <c r="H14" s="10">
        <f t="shared" si="1"/>
        <v>0</v>
      </c>
      <c r="I14" s="11">
        <f t="shared" si="5"/>
        <v>0</v>
      </c>
      <c r="J14" s="44"/>
      <c r="K14" s="9"/>
      <c r="L14" s="11"/>
      <c r="P14" s="27"/>
      <c r="Q14" s="27"/>
    </row>
    <row r="15" spans="1:17" s="10" customFormat="1">
      <c r="A15" s="12">
        <v>42779</v>
      </c>
      <c r="B15" s="10" t="s">
        <v>148</v>
      </c>
      <c r="C15" s="11">
        <f t="shared" si="9"/>
        <v>76.199999999999989</v>
      </c>
      <c r="D15" s="11">
        <f t="shared" si="10"/>
        <v>44.449999999999996</v>
      </c>
      <c r="E15" s="11">
        <v>50</v>
      </c>
      <c r="F15" s="46">
        <v>3</v>
      </c>
      <c r="G15" s="46">
        <v>1.75</v>
      </c>
      <c r="H15" s="10">
        <f t="shared" si="1"/>
        <v>150429.13462499995</v>
      </c>
      <c r="I15" s="11">
        <f t="shared" si="5"/>
        <v>1.1808687068062496</v>
      </c>
      <c r="J15" s="44">
        <v>74.34</v>
      </c>
      <c r="K15" s="9">
        <f t="shared" ref="K15:K26" si="12">J15/I15</f>
        <v>62.953654010409224</v>
      </c>
      <c r="L15" s="11">
        <v>42</v>
      </c>
      <c r="M15" s="10">
        <f t="shared" ref="M15:M26" si="13">(C15*C15)-(D15*D15)</f>
        <v>3830.6374999999989</v>
      </c>
      <c r="N15" s="10">
        <f t="shared" si="6"/>
        <v>957.65937499999973</v>
      </c>
      <c r="P15" s="27">
        <f t="shared" ref="P15:Q21" si="14">(F15*25.4)+(1/16*25.4)</f>
        <v>77.787499999999994</v>
      </c>
      <c r="Q15" s="27">
        <f t="shared" si="14"/>
        <v>46.037499999999994</v>
      </c>
    </row>
    <row r="16" spans="1:17" s="10" customFormat="1">
      <c r="A16" s="12">
        <v>42773</v>
      </c>
      <c r="B16" s="10" t="s">
        <v>148</v>
      </c>
      <c r="C16" s="11">
        <f t="shared" si="9"/>
        <v>76.199999999999989</v>
      </c>
      <c r="D16" s="11">
        <f t="shared" si="10"/>
        <v>50.8</v>
      </c>
      <c r="E16" s="11">
        <v>254</v>
      </c>
      <c r="F16" s="46">
        <v>3</v>
      </c>
      <c r="G16" s="46">
        <v>2</v>
      </c>
      <c r="H16" s="10">
        <f t="shared" si="1"/>
        <v>643520.00327999983</v>
      </c>
      <c r="I16" s="11">
        <f t="shared" si="5"/>
        <v>5.0516320257479981</v>
      </c>
      <c r="J16" s="44">
        <v>274.7</v>
      </c>
      <c r="K16" s="9">
        <f t="shared" si="12"/>
        <v>54.378465929399319</v>
      </c>
      <c r="L16" s="11">
        <v>41</v>
      </c>
      <c r="M16" s="10">
        <f t="shared" si="13"/>
        <v>3225.7999999999988</v>
      </c>
      <c r="N16" s="10">
        <f t="shared" si="6"/>
        <v>806.4499999999997</v>
      </c>
      <c r="P16" s="27">
        <f t="shared" si="14"/>
        <v>77.787499999999994</v>
      </c>
      <c r="Q16" s="27">
        <f t="shared" si="14"/>
        <v>52.387499999999996</v>
      </c>
    </row>
    <row r="17" spans="1:17" s="10" customFormat="1">
      <c r="A17" s="12">
        <v>42772</v>
      </c>
      <c r="B17" s="10" t="s">
        <v>148</v>
      </c>
      <c r="C17" s="11">
        <f t="shared" si="9"/>
        <v>82.55</v>
      </c>
      <c r="D17" s="11">
        <f t="shared" si="10"/>
        <v>57.15</v>
      </c>
      <c r="E17" s="11">
        <v>330.2</v>
      </c>
      <c r="F17" s="46">
        <v>3.25</v>
      </c>
      <c r="G17" s="46">
        <v>2.25</v>
      </c>
      <c r="H17" s="10">
        <f t="shared" si="1"/>
        <v>920233.60469039984</v>
      </c>
      <c r="I17" s="11">
        <f t="shared" si="5"/>
        <v>7.2238337968196378</v>
      </c>
      <c r="J17" s="44">
        <v>384.8</v>
      </c>
      <c r="K17" s="9">
        <f t="shared" si="12"/>
        <v>53.268113694616275</v>
      </c>
      <c r="L17" s="11">
        <v>40</v>
      </c>
      <c r="M17" s="10">
        <f t="shared" si="13"/>
        <v>3548.3799999999997</v>
      </c>
      <c r="N17" s="10">
        <f t="shared" si="6"/>
        <v>887.09499999999991</v>
      </c>
      <c r="P17" s="27">
        <f t="shared" si="14"/>
        <v>84.137500000000003</v>
      </c>
      <c r="Q17" s="27">
        <f t="shared" si="14"/>
        <v>58.737499999999997</v>
      </c>
    </row>
    <row r="18" spans="1:17" s="10" customFormat="1">
      <c r="A18" s="12">
        <v>42523</v>
      </c>
      <c r="B18" s="10" t="s">
        <v>148</v>
      </c>
      <c r="C18" s="11">
        <f t="shared" si="9"/>
        <v>82.55</v>
      </c>
      <c r="D18" s="11">
        <f t="shared" si="10"/>
        <v>69.849999999999994</v>
      </c>
      <c r="E18" s="11">
        <v>125</v>
      </c>
      <c r="F18" s="46">
        <v>3.25</v>
      </c>
      <c r="G18" s="46">
        <v>2.75</v>
      </c>
      <c r="H18" s="10">
        <f t="shared" si="1"/>
        <v>190015.74900000004</v>
      </c>
      <c r="I18" s="11">
        <f t="shared" si="5"/>
        <v>1.4916236296500003</v>
      </c>
      <c r="J18" s="44">
        <v>97.58</v>
      </c>
      <c r="K18" s="9">
        <f t="shared" si="12"/>
        <v>65.418647211224794</v>
      </c>
      <c r="L18" s="11"/>
      <c r="M18" s="10">
        <f t="shared" si="13"/>
        <v>1935.4800000000005</v>
      </c>
      <c r="N18" s="10">
        <f t="shared" si="6"/>
        <v>483.87000000000012</v>
      </c>
      <c r="P18" s="27">
        <f t="shared" si="14"/>
        <v>84.137500000000003</v>
      </c>
      <c r="Q18" s="27">
        <f t="shared" si="14"/>
        <v>71.4375</v>
      </c>
    </row>
    <row r="19" spans="1:17" s="10" customFormat="1">
      <c r="A19" s="12">
        <v>42735</v>
      </c>
      <c r="B19" s="10" t="s">
        <v>148</v>
      </c>
      <c r="C19" s="11">
        <f t="shared" si="9"/>
        <v>114.3</v>
      </c>
      <c r="D19" s="11">
        <f t="shared" si="10"/>
        <v>101.6</v>
      </c>
      <c r="E19" s="11">
        <v>92.075000000000003</v>
      </c>
      <c r="F19" s="46">
        <v>4.5</v>
      </c>
      <c r="G19" s="46">
        <v>4</v>
      </c>
      <c r="H19" s="10">
        <f t="shared" si="1"/>
        <v>198284.60101065002</v>
      </c>
      <c r="I19" s="11">
        <f t="shared" si="5"/>
        <v>1.5565341179336025</v>
      </c>
      <c r="J19" s="44">
        <v>104.55</v>
      </c>
      <c r="K19" s="9">
        <f t="shared" si="12"/>
        <v>67.168460231887963</v>
      </c>
      <c r="L19" s="11">
        <v>41</v>
      </c>
      <c r="M19" s="10">
        <f t="shared" si="13"/>
        <v>2741.9300000000003</v>
      </c>
      <c r="N19" s="10">
        <f t="shared" si="6"/>
        <v>685.48250000000007</v>
      </c>
      <c r="P19" s="27">
        <f t="shared" si="14"/>
        <v>115.8875</v>
      </c>
      <c r="Q19" s="27">
        <f t="shared" si="14"/>
        <v>103.1875</v>
      </c>
    </row>
    <row r="20" spans="1:17" s="10" customFormat="1">
      <c r="A20" s="12">
        <v>43085</v>
      </c>
      <c r="B20" s="10" t="s">
        <v>148</v>
      </c>
      <c r="C20" s="11">
        <f t="shared" si="9"/>
        <v>107.94999999999999</v>
      </c>
      <c r="D20" s="11">
        <f t="shared" si="10"/>
        <v>95.25</v>
      </c>
      <c r="E20" s="11">
        <v>609.6</v>
      </c>
      <c r="F20" s="46">
        <v>4.25</v>
      </c>
      <c r="G20" s="46">
        <v>3.75</v>
      </c>
      <c r="H20" s="10">
        <f t="shared" si="1"/>
        <v>1235558.406297599</v>
      </c>
      <c r="I20" s="11">
        <f t="shared" si="5"/>
        <v>9.6991334894361518</v>
      </c>
      <c r="J20" s="44">
        <v>596.71</v>
      </c>
      <c r="K20" s="9">
        <f t="shared" si="12"/>
        <v>61.521990665445422</v>
      </c>
      <c r="L20" s="11">
        <v>41</v>
      </c>
      <c r="M20" s="10">
        <f t="shared" si="13"/>
        <v>2580.6399999999976</v>
      </c>
      <c r="N20" s="10">
        <f t="shared" si="6"/>
        <v>645.1599999999994</v>
      </c>
      <c r="P20" s="27">
        <f t="shared" si="14"/>
        <v>109.53749999999999</v>
      </c>
      <c r="Q20" s="27">
        <f t="shared" si="14"/>
        <v>96.837500000000006</v>
      </c>
    </row>
    <row r="21" spans="1:17" s="10" customFormat="1">
      <c r="A21" s="12">
        <v>43083</v>
      </c>
      <c r="B21" s="10" t="s">
        <v>148</v>
      </c>
      <c r="C21" s="11">
        <f t="shared" si="9"/>
        <v>127</v>
      </c>
      <c r="D21" s="11">
        <f t="shared" si="10"/>
        <v>107.94999999999999</v>
      </c>
      <c r="E21" s="11">
        <v>130.17500000000001</v>
      </c>
      <c r="F21" s="46">
        <v>5</v>
      </c>
      <c r="G21" s="46">
        <v>4.25</v>
      </c>
      <c r="H21" s="10">
        <f t="shared" si="1"/>
        <v>457603.05233238777</v>
      </c>
      <c r="I21" s="11">
        <f t="shared" si="5"/>
        <v>3.5921839608092436</v>
      </c>
      <c r="J21" s="44">
        <v>205</v>
      </c>
      <c r="K21" s="9">
        <f t="shared" si="12"/>
        <v>57.068346787511906</v>
      </c>
      <c r="L21" s="11">
        <v>41</v>
      </c>
      <c r="M21" s="10">
        <f t="shared" si="13"/>
        <v>4475.7975000000024</v>
      </c>
      <c r="N21" s="10">
        <f t="shared" si="6"/>
        <v>1118.9493750000006</v>
      </c>
      <c r="P21" s="27">
        <f t="shared" si="14"/>
        <v>128.58750000000001</v>
      </c>
      <c r="Q21" s="27">
        <f t="shared" si="14"/>
        <v>109.53749999999999</v>
      </c>
    </row>
    <row r="22" spans="1:17" s="10" customFormat="1">
      <c r="A22" s="12">
        <v>43083</v>
      </c>
      <c r="B22" s="10" t="s">
        <v>148</v>
      </c>
      <c r="C22" s="11">
        <f t="shared" si="9"/>
        <v>127</v>
      </c>
      <c r="D22" s="11">
        <f t="shared" si="10"/>
        <v>107.94999999999999</v>
      </c>
      <c r="E22" s="11">
        <v>165.1</v>
      </c>
      <c r="F22" s="46">
        <v>5</v>
      </c>
      <c r="G22" s="46">
        <v>4.25</v>
      </c>
      <c r="H22" s="10">
        <f t="shared" si="1"/>
        <v>580374.60295815021</v>
      </c>
      <c r="I22" s="11">
        <f t="shared" si="5"/>
        <v>4.5559406332214785</v>
      </c>
      <c r="J22" s="44">
        <v>260</v>
      </c>
      <c r="K22" s="9">
        <f t="shared" si="12"/>
        <v>57.068346787511921</v>
      </c>
      <c r="L22" s="11">
        <v>41</v>
      </c>
      <c r="M22" s="10">
        <f t="shared" si="13"/>
        <v>4475.7975000000024</v>
      </c>
      <c r="N22" s="10">
        <f t="shared" si="6"/>
        <v>1118.9493750000006</v>
      </c>
      <c r="P22" s="27"/>
      <c r="Q22" s="27"/>
    </row>
    <row r="23" spans="1:17">
      <c r="A23" s="12">
        <v>42661</v>
      </c>
      <c r="B23" s="10" t="s">
        <v>148</v>
      </c>
      <c r="C23" s="11">
        <f t="shared" si="9"/>
        <v>139.69999999999999</v>
      </c>
      <c r="D23" s="11">
        <f t="shared" si="10"/>
        <v>101.6</v>
      </c>
      <c r="E23" s="11">
        <v>12</v>
      </c>
      <c r="F23" s="46">
        <v>5.5</v>
      </c>
      <c r="G23" s="46">
        <v>4</v>
      </c>
      <c r="H23" s="10">
        <f t="shared" si="1"/>
        <v>86647.181543999963</v>
      </c>
      <c r="I23" s="11">
        <f t="shared" si="5"/>
        <v>0.68018037512039964</v>
      </c>
      <c r="J23" s="44">
        <v>39.99</v>
      </c>
      <c r="K23" s="9">
        <f t="shared" si="12"/>
        <v>58.793228182923272</v>
      </c>
      <c r="M23" s="10">
        <f t="shared" si="13"/>
        <v>9193.529999999997</v>
      </c>
      <c r="N23" s="10">
        <f t="shared" si="6"/>
        <v>2298.3824999999993</v>
      </c>
      <c r="P23" s="27">
        <f t="shared" ref="P23:Q29" si="15">(F23*25.4)+(1/16*25.4)</f>
        <v>141.28749999999999</v>
      </c>
      <c r="Q23" s="27">
        <f t="shared" si="15"/>
        <v>103.1875</v>
      </c>
    </row>
    <row r="24" spans="1:17">
      <c r="A24" s="12">
        <v>42776</v>
      </c>
      <c r="B24" s="10" t="s">
        <v>148</v>
      </c>
      <c r="C24" s="11">
        <f t="shared" si="9"/>
        <v>139.69999999999999</v>
      </c>
      <c r="D24" s="11">
        <f t="shared" si="10"/>
        <v>101.6</v>
      </c>
      <c r="E24" s="11">
        <v>12</v>
      </c>
      <c r="F24" s="46">
        <v>5.5</v>
      </c>
      <c r="G24" s="46">
        <v>4</v>
      </c>
      <c r="H24" s="10">
        <f t="shared" si="1"/>
        <v>86647.181543999963</v>
      </c>
      <c r="I24" s="11">
        <f t="shared" si="5"/>
        <v>0.68018037512039964</v>
      </c>
      <c r="J24" s="44">
        <v>38.700000000000003</v>
      </c>
      <c r="K24" s="9">
        <f t="shared" si="12"/>
        <v>56.896672435087034</v>
      </c>
      <c r="L24" s="11">
        <v>43</v>
      </c>
      <c r="M24" s="10">
        <f t="shared" si="13"/>
        <v>9193.529999999997</v>
      </c>
      <c r="N24" s="10">
        <f t="shared" si="6"/>
        <v>2298.3824999999993</v>
      </c>
      <c r="P24" s="27">
        <f t="shared" si="15"/>
        <v>141.28749999999999</v>
      </c>
      <c r="Q24" s="27">
        <f t="shared" si="15"/>
        <v>103.1875</v>
      </c>
    </row>
    <row r="25" spans="1:17">
      <c r="A25" s="12">
        <v>42716</v>
      </c>
      <c r="B25" s="10" t="s">
        <v>148</v>
      </c>
      <c r="C25" s="11">
        <f t="shared" si="9"/>
        <v>139.69999999999999</v>
      </c>
      <c r="D25" s="11">
        <f t="shared" si="10"/>
        <v>101.6</v>
      </c>
      <c r="E25" s="11">
        <v>12</v>
      </c>
      <c r="F25" s="46">
        <v>5.5</v>
      </c>
      <c r="G25" s="46">
        <v>4</v>
      </c>
      <c r="H25" s="10">
        <f t="shared" si="1"/>
        <v>86647.181543999963</v>
      </c>
      <c r="I25" s="11">
        <f t="shared" si="5"/>
        <v>0.68018037512039964</v>
      </c>
      <c r="J25" s="44">
        <v>46.87</v>
      </c>
      <c r="K25" s="9">
        <f t="shared" si="12"/>
        <v>68.908192171383178</v>
      </c>
      <c r="L25" s="11">
        <v>43</v>
      </c>
      <c r="M25" s="10">
        <f t="shared" si="13"/>
        <v>9193.529999999997</v>
      </c>
      <c r="N25" s="10">
        <f t="shared" si="6"/>
        <v>2298.3824999999993</v>
      </c>
      <c r="P25" s="27">
        <f t="shared" si="15"/>
        <v>141.28749999999999</v>
      </c>
      <c r="Q25" s="27">
        <f t="shared" si="15"/>
        <v>103.1875</v>
      </c>
    </row>
    <row r="26" spans="1:17">
      <c r="A26" s="12">
        <v>42718</v>
      </c>
      <c r="B26" s="10" t="s">
        <v>148</v>
      </c>
      <c r="C26" s="11">
        <f t="shared" si="9"/>
        <v>152.39999999999998</v>
      </c>
      <c r="D26" s="11">
        <f t="shared" si="10"/>
        <v>127</v>
      </c>
      <c r="E26" s="11">
        <v>244.47499999999999</v>
      </c>
      <c r="F26" s="46">
        <v>6</v>
      </c>
      <c r="G26" s="46">
        <v>5</v>
      </c>
      <c r="H26">
        <f t="shared" si="1"/>
        <v>1362653.606945399</v>
      </c>
      <c r="I26" s="11">
        <f t="shared" si="5"/>
        <v>10.69683081452138</v>
      </c>
      <c r="J26" s="44">
        <v>613.36</v>
      </c>
      <c r="K26" s="9">
        <f t="shared" si="12"/>
        <v>57.340347868953764</v>
      </c>
      <c r="L26" s="11">
        <v>41</v>
      </c>
      <c r="M26">
        <f t="shared" si="13"/>
        <v>7096.7599999999948</v>
      </c>
      <c r="N26">
        <f t="shared" si="6"/>
        <v>1774.1899999999987</v>
      </c>
      <c r="P26" s="27">
        <f t="shared" si="15"/>
        <v>153.98749999999998</v>
      </c>
      <c r="Q26" s="27">
        <f t="shared" si="15"/>
        <v>128.58750000000001</v>
      </c>
    </row>
    <row r="27" spans="1:17">
      <c r="P27" s="27">
        <f t="shared" si="15"/>
        <v>1.5874999999999999</v>
      </c>
      <c r="Q27" s="27">
        <f t="shared" si="15"/>
        <v>1.5874999999999999</v>
      </c>
    </row>
    <row r="28" spans="1:17">
      <c r="P28" s="27">
        <f t="shared" si="15"/>
        <v>1.5874999999999999</v>
      </c>
      <c r="Q28" s="27">
        <f t="shared" si="15"/>
        <v>1.5874999999999999</v>
      </c>
    </row>
    <row r="29" spans="1:17">
      <c r="P29" s="27">
        <f t="shared" si="15"/>
        <v>1.5874999999999999</v>
      </c>
      <c r="Q29" s="27">
        <f t="shared" si="15"/>
        <v>1.5874999999999999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16"/>
  <dimension ref="A1:K4"/>
  <sheetViews>
    <sheetView workbookViewId="0">
      <selection activeCell="C2" sqref="C2"/>
    </sheetView>
  </sheetViews>
  <sheetFormatPr defaultRowHeight="15"/>
  <cols>
    <col min="1" max="1" width="9.42578125" bestFit="1" customWidth="1"/>
    <col min="4" max="4" width="12" style="11" customWidth="1"/>
    <col min="6" max="6" width="9.140625" style="44"/>
  </cols>
  <sheetData>
    <row r="1" spans="1:11">
      <c r="A1" s="10" t="s">
        <v>0</v>
      </c>
      <c r="B1" s="10" t="s">
        <v>1</v>
      </c>
      <c r="C1" s="25" t="s">
        <v>2</v>
      </c>
      <c r="D1" s="11" t="s">
        <v>11</v>
      </c>
      <c r="E1" s="10" t="s">
        <v>4</v>
      </c>
      <c r="F1" s="44" t="s">
        <v>8</v>
      </c>
      <c r="G1" s="25" t="s">
        <v>7</v>
      </c>
      <c r="H1" s="8" t="s">
        <v>12</v>
      </c>
      <c r="I1" s="10"/>
      <c r="J1" s="21" t="s">
        <v>17</v>
      </c>
      <c r="K1" s="10" t="s">
        <v>16</v>
      </c>
    </row>
    <row r="2" spans="1:11" s="10" customFormat="1">
      <c r="A2" s="12">
        <v>42531</v>
      </c>
      <c r="C2" s="22">
        <f>E2*25.4</f>
        <v>19.049999999999997</v>
      </c>
      <c r="D2" s="4">
        <v>304.8</v>
      </c>
      <c r="E2" s="24">
        <v>0.75</v>
      </c>
      <c r="F2" s="45">
        <v>36.08</v>
      </c>
      <c r="G2" s="27">
        <f>J2*0.00000785</f>
        <v>0.68197032347597974</v>
      </c>
      <c r="H2" s="28">
        <f>F2/G2</f>
        <v>52.905527935734</v>
      </c>
      <c r="J2" s="10">
        <f>3.1416*K2*D2</f>
        <v>86875.200442799978</v>
      </c>
      <c r="K2" s="10">
        <f>(C2/2)*(C2/2)</f>
        <v>90.72562499999998</v>
      </c>
    </row>
    <row r="3" spans="1:11">
      <c r="A3" s="23">
        <v>42669</v>
      </c>
      <c r="B3" s="24"/>
      <c r="C3" s="22">
        <f>E3*25.4</f>
        <v>38.099999999999994</v>
      </c>
      <c r="D3" s="4">
        <v>50.8</v>
      </c>
      <c r="E3" s="24">
        <v>1.5</v>
      </c>
      <c r="F3" s="45">
        <v>23.37</v>
      </c>
      <c r="G3" s="27">
        <f>J3*0.00000785</f>
        <v>0.45464688231731981</v>
      </c>
      <c r="H3" s="28">
        <f>F3/G3</f>
        <v>51.40252998301429</v>
      </c>
      <c r="I3" s="10"/>
      <c r="J3" s="10">
        <f>3.1416*K3*D3</f>
        <v>57916.800295199981</v>
      </c>
      <c r="K3" s="10">
        <f>(C3/2)*(C3/2)</f>
        <v>362.90249999999992</v>
      </c>
    </row>
    <row r="4" spans="1:11">
      <c r="A4" s="12">
        <v>42569</v>
      </c>
      <c r="C4" s="22">
        <f>E4*25.4</f>
        <v>63.5</v>
      </c>
      <c r="D4" s="11">
        <v>50.8</v>
      </c>
      <c r="E4">
        <v>2.5</v>
      </c>
      <c r="F4" s="44">
        <v>62.4</v>
      </c>
      <c r="G4" s="27">
        <f>J4*0.00000785</f>
        <v>1.2629080064369997</v>
      </c>
      <c r="H4" s="28">
        <f>F4/G4</f>
        <v>49.409774648627845</v>
      </c>
      <c r="I4" s="10"/>
      <c r="J4" s="10">
        <f>3.1416*K4*D4</f>
        <v>160880.00081999999</v>
      </c>
      <c r="K4" s="10">
        <f>(C4/2)*(C4/2)</f>
        <v>1008.0625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D13" sqref="D13"/>
    </sheetView>
  </sheetViews>
  <sheetFormatPr defaultRowHeight="15"/>
  <cols>
    <col min="1" max="1" width="18" customWidth="1"/>
    <col min="2" max="2" width="12.28515625" style="10" customWidth="1"/>
    <col min="3" max="3" width="47.42578125" customWidth="1"/>
    <col min="4" max="4" width="9.140625" style="48"/>
  </cols>
  <sheetData>
    <row r="1" spans="1:7" s="10" customFormat="1">
      <c r="D1" s="47"/>
    </row>
    <row r="3" spans="1:7">
      <c r="A3" s="12">
        <v>42423</v>
      </c>
      <c r="B3" s="12" t="s">
        <v>177</v>
      </c>
      <c r="C3" s="10" t="s">
        <v>169</v>
      </c>
      <c r="D3" s="48">
        <v>5.2</v>
      </c>
      <c r="E3" s="10" t="s">
        <v>170</v>
      </c>
    </row>
    <row r="4" spans="1:7" s="10" customFormat="1">
      <c r="A4" s="12">
        <v>42423</v>
      </c>
      <c r="B4" s="12" t="s">
        <v>177</v>
      </c>
      <c r="C4" s="10" t="s">
        <v>172</v>
      </c>
      <c r="D4" s="48">
        <v>91</v>
      </c>
    </row>
    <row r="5" spans="1:7" s="10" customFormat="1">
      <c r="A5" s="12">
        <v>42496</v>
      </c>
      <c r="B5" s="12" t="s">
        <v>177</v>
      </c>
      <c r="C5" s="10" t="s">
        <v>172</v>
      </c>
      <c r="D5" s="48">
        <v>91</v>
      </c>
    </row>
    <row r="6" spans="1:7" s="10" customFormat="1">
      <c r="A6" s="12">
        <v>42404</v>
      </c>
      <c r="B6" s="12" t="s">
        <v>177</v>
      </c>
      <c r="C6" s="10" t="s">
        <v>176</v>
      </c>
      <c r="D6" s="48">
        <v>84</v>
      </c>
    </row>
    <row r="7" spans="1:7">
      <c r="A7" s="12">
        <v>42690</v>
      </c>
      <c r="B7" s="12" t="s">
        <v>177</v>
      </c>
      <c r="C7" s="10" t="s">
        <v>171</v>
      </c>
      <c r="D7" s="48">
        <v>265</v>
      </c>
    </row>
    <row r="8" spans="1:7" s="10" customFormat="1">
      <c r="A8" s="12">
        <v>42770</v>
      </c>
      <c r="B8" s="12" t="s">
        <v>177</v>
      </c>
      <c r="C8" s="10" t="s">
        <v>174</v>
      </c>
      <c r="D8" s="48">
        <v>289.10000000000002</v>
      </c>
    </row>
    <row r="9" spans="1:7" s="10" customFormat="1">
      <c r="A9" s="12">
        <v>42396</v>
      </c>
      <c r="B9" s="12" t="s">
        <v>177</v>
      </c>
      <c r="C9" s="10" t="s">
        <v>174</v>
      </c>
      <c r="D9" s="48">
        <v>289.10000000000002</v>
      </c>
    </row>
    <row r="10" spans="1:7">
      <c r="A10" s="12">
        <v>42639</v>
      </c>
      <c r="B10" s="12" t="s">
        <v>177</v>
      </c>
      <c r="C10" s="10" t="s">
        <v>168</v>
      </c>
      <c r="D10" s="48">
        <v>345</v>
      </c>
    </row>
    <row r="11" spans="1:7" s="10" customFormat="1">
      <c r="A11" s="12">
        <v>42783</v>
      </c>
      <c r="B11" s="12" t="s">
        <v>177</v>
      </c>
      <c r="C11" s="10" t="s">
        <v>168</v>
      </c>
      <c r="D11" s="48">
        <v>345</v>
      </c>
    </row>
    <row r="12" spans="1:7">
      <c r="A12" s="12">
        <v>42546</v>
      </c>
      <c r="B12" s="12" t="s">
        <v>185</v>
      </c>
      <c r="C12" s="10" t="s">
        <v>183</v>
      </c>
      <c r="D12" s="48">
        <v>36</v>
      </c>
    </row>
    <row r="13" spans="1:7">
      <c r="A13" s="12">
        <v>42546</v>
      </c>
      <c r="B13" s="12" t="s">
        <v>185</v>
      </c>
      <c r="C13" s="10" t="s">
        <v>184</v>
      </c>
      <c r="D13" s="48">
        <v>16</v>
      </c>
      <c r="G13" t="s">
        <v>186</v>
      </c>
    </row>
    <row r="14" spans="1:7">
      <c r="A14" s="12">
        <v>42434</v>
      </c>
      <c r="B14" s="12" t="s">
        <v>177</v>
      </c>
      <c r="C14" s="10" t="s">
        <v>180</v>
      </c>
      <c r="D14" s="48">
        <v>46</v>
      </c>
      <c r="G14" t="s">
        <v>187</v>
      </c>
    </row>
    <row r="15" spans="1:7">
      <c r="G15" t="s">
        <v>188</v>
      </c>
    </row>
    <row r="16" spans="1:7">
      <c r="A16" s="12">
        <v>42396</v>
      </c>
      <c r="B16" s="12" t="s">
        <v>177</v>
      </c>
      <c r="C16" s="10" t="s">
        <v>175</v>
      </c>
      <c r="D16" s="48">
        <v>580</v>
      </c>
      <c r="G16" t="s">
        <v>189</v>
      </c>
    </row>
    <row r="17" spans="1:7">
      <c r="A17" s="12">
        <v>42419</v>
      </c>
      <c r="B17" s="12" t="s">
        <v>177</v>
      </c>
      <c r="C17" s="10" t="s">
        <v>175</v>
      </c>
      <c r="D17" s="48">
        <v>580</v>
      </c>
      <c r="G17" t="s">
        <v>190</v>
      </c>
    </row>
    <row r="18" spans="1:7">
      <c r="A18" s="12">
        <v>42496</v>
      </c>
      <c r="B18" s="12" t="s">
        <v>177</v>
      </c>
      <c r="C18" s="10" t="s">
        <v>173</v>
      </c>
      <c r="D18" s="48">
        <v>540</v>
      </c>
      <c r="G18" t="s">
        <v>191</v>
      </c>
    </row>
    <row r="19" spans="1:7">
      <c r="A19" s="12">
        <v>42639</v>
      </c>
      <c r="B19" s="12" t="s">
        <v>177</v>
      </c>
      <c r="C19" s="10" t="s">
        <v>167</v>
      </c>
      <c r="D19" s="48">
        <v>735</v>
      </c>
      <c r="G19" t="s">
        <v>192</v>
      </c>
    </row>
    <row r="20" spans="1:7" s="10" customFormat="1">
      <c r="A20" s="12">
        <v>42783</v>
      </c>
      <c r="B20" s="12" t="s">
        <v>177</v>
      </c>
      <c r="C20" s="10" t="s">
        <v>167</v>
      </c>
      <c r="D20" s="48">
        <v>735</v>
      </c>
    </row>
    <row r="21" spans="1:7">
      <c r="B21" s="12"/>
      <c r="E21" s="10" t="s">
        <v>196</v>
      </c>
      <c r="G21" t="s">
        <v>193</v>
      </c>
    </row>
    <row r="22" spans="1:7">
      <c r="A22" s="12">
        <v>42396</v>
      </c>
      <c r="B22" s="12" t="s">
        <v>177</v>
      </c>
      <c r="C22" s="10" t="s">
        <v>178</v>
      </c>
      <c r="D22" s="48">
        <v>24</v>
      </c>
      <c r="G22" t="s">
        <v>194</v>
      </c>
    </row>
    <row r="23" spans="1:7">
      <c r="A23" s="12">
        <v>42396</v>
      </c>
      <c r="B23" s="12" t="s">
        <v>177</v>
      </c>
      <c r="C23" s="10" t="s">
        <v>179</v>
      </c>
      <c r="D23" s="48">
        <v>129</v>
      </c>
      <c r="G23" t="s">
        <v>195</v>
      </c>
    </row>
    <row r="24" spans="1:7">
      <c r="A24" s="12">
        <v>42773</v>
      </c>
      <c r="C24" s="10" t="s">
        <v>181</v>
      </c>
      <c r="D24" s="48">
        <v>28</v>
      </c>
    </row>
    <row r="25" spans="1:7">
      <c r="A25" s="12">
        <v>42773</v>
      </c>
      <c r="C25" s="10" t="s">
        <v>182</v>
      </c>
      <c r="D25" s="48">
        <v>20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RowHeight="15"/>
  <cols>
    <col min="1" max="1" width="13.28515625" customWidth="1"/>
    <col min="2" max="2" width="9.7109375" customWidth="1"/>
    <col min="3" max="3" width="10.140625" style="10" customWidth="1"/>
    <col min="4" max="5" width="10.28515625" style="10" customWidth="1"/>
    <col min="6" max="6" width="10.42578125" customWidth="1"/>
    <col min="7" max="7" width="13" customWidth="1"/>
    <col min="8" max="8" width="16.5703125" customWidth="1"/>
  </cols>
  <sheetData>
    <row r="1" spans="1:8">
      <c r="A1" s="10" t="s">
        <v>214</v>
      </c>
    </row>
    <row r="2" spans="1:8">
      <c r="A2" s="10" t="s">
        <v>215</v>
      </c>
    </row>
    <row r="3" spans="1:8" ht="45">
      <c r="A3" s="49" t="s">
        <v>217</v>
      </c>
      <c r="B3" s="49" t="s">
        <v>221</v>
      </c>
      <c r="C3" s="89" t="s">
        <v>223</v>
      </c>
      <c r="D3" s="89"/>
      <c r="E3" s="50" t="s">
        <v>228</v>
      </c>
      <c r="F3" s="49" t="s">
        <v>222</v>
      </c>
      <c r="G3" s="49" t="s">
        <v>226</v>
      </c>
      <c r="H3" s="49" t="s">
        <v>227</v>
      </c>
    </row>
    <row r="4" spans="1:8" s="10" customFormat="1">
      <c r="C4" s="10" t="s">
        <v>224</v>
      </c>
      <c r="D4" s="10" t="s">
        <v>225</v>
      </c>
    </row>
    <row r="5" spans="1:8">
      <c r="A5" s="10" t="s">
        <v>216</v>
      </c>
      <c r="B5" s="10" t="s">
        <v>219</v>
      </c>
      <c r="C5" s="11">
        <v>24</v>
      </c>
      <c r="D5" s="11">
        <v>23</v>
      </c>
      <c r="E5" s="11">
        <v>235</v>
      </c>
      <c r="F5" s="11">
        <v>47</v>
      </c>
      <c r="G5" s="11">
        <v>26</v>
      </c>
      <c r="H5" s="11">
        <v>1550</v>
      </c>
    </row>
    <row r="6" spans="1:8">
      <c r="C6" s="11"/>
      <c r="D6" s="11"/>
      <c r="E6" s="11"/>
      <c r="F6" s="11"/>
      <c r="G6" s="11"/>
      <c r="H6" s="11"/>
    </row>
    <row r="7" spans="1:8">
      <c r="A7" s="10" t="s">
        <v>218</v>
      </c>
      <c r="B7" s="10" t="s">
        <v>220</v>
      </c>
      <c r="C7" s="11">
        <v>20</v>
      </c>
      <c r="D7" s="11">
        <v>20</v>
      </c>
      <c r="E7" s="11">
        <v>80</v>
      </c>
      <c r="F7" s="11">
        <v>59</v>
      </c>
      <c r="G7" s="11">
        <v>54</v>
      </c>
      <c r="H7" s="11">
        <v>2480</v>
      </c>
    </row>
  </sheetData>
  <mergeCells count="1">
    <mergeCell ref="C3:D3"/>
  </mergeCells>
  <pageMargins left="0.25" right="0.25" top="0.75" bottom="0.75" header="0.3" footer="0.3"/>
  <pageSetup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M11" sqref="M11"/>
    </sheetView>
  </sheetViews>
  <sheetFormatPr defaultRowHeight="15"/>
  <cols>
    <col min="1" max="2" width="9.85546875" customWidth="1"/>
    <col min="5" max="5" width="14" customWidth="1"/>
    <col min="6" max="6" width="13.85546875" customWidth="1"/>
    <col min="7" max="7" width="14" customWidth="1"/>
    <col min="8" max="8" width="12.42578125" customWidth="1"/>
  </cols>
  <sheetData>
    <row r="1" spans="1:8">
      <c r="A1" s="82" t="s">
        <v>0</v>
      </c>
      <c r="B1" s="82" t="s">
        <v>1</v>
      </c>
      <c r="D1" s="82" t="s">
        <v>276</v>
      </c>
      <c r="E1" s="82" t="s">
        <v>277</v>
      </c>
      <c r="F1" s="82" t="s">
        <v>272</v>
      </c>
      <c r="G1" s="82" t="s">
        <v>27</v>
      </c>
      <c r="H1" s="82" t="s">
        <v>274</v>
      </c>
    </row>
    <row r="3" spans="1:8">
      <c r="A3" s="63">
        <v>42927</v>
      </c>
      <c r="B3" s="10" t="s">
        <v>36</v>
      </c>
      <c r="C3" s="83"/>
      <c r="D3" s="27">
        <v>350</v>
      </c>
      <c r="E3" s="27">
        <v>350</v>
      </c>
      <c r="F3" s="27">
        <v>135</v>
      </c>
      <c r="H3" s="56">
        <v>4980</v>
      </c>
    </row>
    <row r="4" spans="1:8">
      <c r="A4" s="63">
        <v>42934</v>
      </c>
      <c r="B4" s="10" t="s">
        <v>273</v>
      </c>
      <c r="C4" s="83" t="s">
        <v>275</v>
      </c>
      <c r="D4" s="27">
        <v>6.6</v>
      </c>
      <c r="E4" s="27">
        <v>5.84</v>
      </c>
      <c r="F4" s="27">
        <v>15.7</v>
      </c>
      <c r="G4" s="27">
        <v>6</v>
      </c>
      <c r="H4" s="56">
        <v>382</v>
      </c>
    </row>
    <row r="5" spans="1:8">
      <c r="A5" s="63"/>
      <c r="C5" s="83"/>
      <c r="D5" s="27"/>
      <c r="E5" s="27"/>
      <c r="F5" s="27"/>
      <c r="G5" s="27"/>
      <c r="H5" s="56"/>
    </row>
    <row r="6" spans="1:8">
      <c r="A6" s="63"/>
      <c r="C6" s="83"/>
      <c r="D6" s="27"/>
      <c r="E6" s="27"/>
      <c r="F6" s="27"/>
      <c r="G6" s="27"/>
      <c r="H6" s="56"/>
    </row>
    <row r="7" spans="1:8">
      <c r="A7" s="63"/>
      <c r="C7" s="83"/>
      <c r="D7" s="27"/>
      <c r="E7" s="27"/>
      <c r="F7" s="27"/>
      <c r="G7" s="27"/>
      <c r="H7" s="56"/>
    </row>
    <row r="8" spans="1:8">
      <c r="A8" s="63"/>
      <c r="C8" s="83"/>
      <c r="D8" s="27"/>
      <c r="E8" s="27"/>
      <c r="F8" s="27"/>
      <c r="G8" s="27"/>
      <c r="H8" s="56"/>
    </row>
    <row r="9" spans="1:8">
      <c r="A9" s="63"/>
      <c r="C9" s="83"/>
      <c r="D9" s="27"/>
      <c r="E9" s="27"/>
      <c r="F9" s="27"/>
      <c r="G9" s="27"/>
      <c r="H9" s="56"/>
    </row>
    <row r="10" spans="1:8">
      <c r="A10" s="63"/>
      <c r="C10" s="83"/>
      <c r="D10" s="27"/>
      <c r="E10" s="27"/>
      <c r="F10" s="27"/>
      <c r="G10" s="27"/>
      <c r="H10" s="56"/>
    </row>
    <row r="11" spans="1:8">
      <c r="A11" s="63"/>
      <c r="C11" s="83"/>
      <c r="D11" s="27"/>
      <c r="E11" s="27"/>
      <c r="F11" s="27"/>
      <c r="G11" s="27"/>
      <c r="H11" s="56"/>
    </row>
    <row r="12" spans="1:8">
      <c r="A12" s="63"/>
      <c r="C12" s="83"/>
      <c r="D12" s="27"/>
      <c r="E12" s="27"/>
      <c r="F12" s="27"/>
      <c r="G12" s="27"/>
      <c r="H12" s="56"/>
    </row>
    <row r="13" spans="1:8">
      <c r="A13" s="63"/>
      <c r="C13" s="84"/>
      <c r="D13" s="27"/>
      <c r="E13" s="27"/>
      <c r="F13" s="27"/>
      <c r="H13" s="56"/>
    </row>
    <row r="14" spans="1:8">
      <c r="A14" s="63"/>
      <c r="C14" s="27"/>
      <c r="D14" s="27"/>
      <c r="E14" s="27"/>
      <c r="F14" s="27"/>
      <c r="H14" s="56"/>
    </row>
    <row r="15" spans="1:8">
      <c r="A15" s="63"/>
      <c r="C15" s="27"/>
      <c r="D15" s="27"/>
      <c r="E15" s="27"/>
      <c r="F15" s="27"/>
      <c r="H15" s="56"/>
    </row>
    <row r="16" spans="1:8">
      <c r="A16" s="63"/>
      <c r="C16" s="27"/>
      <c r="D16" s="27"/>
      <c r="E16" s="27"/>
      <c r="F16" s="27"/>
      <c r="H16" s="56"/>
    </row>
    <row r="17" spans="1:8">
      <c r="A17" s="63"/>
      <c r="C17" s="27"/>
      <c r="D17" s="27"/>
      <c r="E17" s="27"/>
      <c r="F17" s="27"/>
      <c r="H17" s="16"/>
    </row>
    <row r="18" spans="1:8">
      <c r="A18" s="63"/>
      <c r="C18" s="27"/>
      <c r="D18" s="27"/>
      <c r="E18" s="27"/>
      <c r="F18" s="27"/>
      <c r="H18" s="16"/>
    </row>
    <row r="19" spans="1:8">
      <c r="A19" s="63"/>
      <c r="C19" s="27"/>
      <c r="D19" s="27"/>
      <c r="E19" s="27"/>
      <c r="F19" s="27"/>
      <c r="H19" s="16"/>
    </row>
    <row r="20" spans="1:8">
      <c r="A20" s="63"/>
      <c r="C20" s="27"/>
      <c r="D20" s="27"/>
      <c r="E20" s="27"/>
      <c r="F20" s="27"/>
      <c r="H20" s="16"/>
    </row>
    <row r="21" spans="1:8">
      <c r="A21" s="63"/>
      <c r="C21" s="27"/>
      <c r="D21" s="27"/>
      <c r="E21" s="27"/>
      <c r="F21" s="27"/>
      <c r="H21" s="16"/>
    </row>
    <row r="22" spans="1:8">
      <c r="A22" s="63"/>
      <c r="C22" s="27"/>
      <c r="D22" s="27"/>
      <c r="E22" s="27"/>
      <c r="F22" s="27"/>
      <c r="H22" s="16"/>
    </row>
    <row r="23" spans="1:8">
      <c r="A23" s="63"/>
      <c r="C23" s="27"/>
      <c r="D23" s="27"/>
      <c r="E23" s="27"/>
      <c r="F23" s="27"/>
      <c r="H23" s="16"/>
    </row>
    <row r="24" spans="1:8">
      <c r="A24" s="63"/>
      <c r="C24" s="27"/>
      <c r="D24" s="27"/>
      <c r="E24" s="27"/>
      <c r="F24" s="27"/>
      <c r="H24" s="16"/>
    </row>
    <row r="25" spans="1:8">
      <c r="A25" s="63"/>
      <c r="C25" s="27"/>
      <c r="D25" s="27"/>
      <c r="E25" s="27"/>
      <c r="F25" s="27"/>
    </row>
    <row r="26" spans="1:8">
      <c r="A26" s="63"/>
      <c r="C26" s="27"/>
      <c r="D26" s="27"/>
      <c r="E26" s="27"/>
      <c r="F26" s="27"/>
    </row>
    <row r="27" spans="1:8">
      <c r="A27" s="63"/>
      <c r="C27" s="27"/>
      <c r="D27" s="27"/>
      <c r="E27" s="27"/>
      <c r="F27" s="27"/>
    </row>
    <row r="28" spans="1:8">
      <c r="A28" s="63"/>
      <c r="C28" s="27"/>
      <c r="D28" s="27"/>
      <c r="E28" s="27"/>
      <c r="F28" s="27"/>
    </row>
    <row r="29" spans="1:8">
      <c r="A29" s="63"/>
      <c r="C29" s="27"/>
      <c r="D29" s="27"/>
      <c r="E29" s="27"/>
      <c r="F29" s="27"/>
    </row>
    <row r="30" spans="1:8">
      <c r="C30" s="27"/>
      <c r="D30" s="27"/>
      <c r="F30" s="27"/>
    </row>
    <row r="31" spans="1:8">
      <c r="C31" s="27"/>
      <c r="D31" s="27"/>
    </row>
  </sheetData>
  <pageMargins left="0.7" right="0.7" top="0.75" bottom="0.75" header="0.3" footer="0.3"/>
  <pageSetup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B14" sqref="B14"/>
    </sheetView>
  </sheetViews>
  <sheetFormatPr defaultRowHeight="15"/>
  <cols>
    <col min="1" max="1" width="49.140625" customWidth="1"/>
    <col min="2" max="2" width="13.140625" customWidth="1"/>
    <col min="3" max="3" width="15.7109375" customWidth="1"/>
  </cols>
  <sheetData>
    <row r="1" spans="1:9" ht="15.75">
      <c r="A1" s="71" t="s">
        <v>280</v>
      </c>
      <c r="B1" s="71" t="s">
        <v>8</v>
      </c>
    </row>
    <row r="3" spans="1:9">
      <c r="A3" s="10" t="s">
        <v>281</v>
      </c>
      <c r="B3" s="85">
        <v>480</v>
      </c>
      <c r="C3" s="27">
        <v>500.55</v>
      </c>
    </row>
    <row r="4" spans="1:9">
      <c r="A4" s="10" t="s">
        <v>282</v>
      </c>
      <c r="B4" s="85">
        <v>90</v>
      </c>
      <c r="C4" s="27">
        <v>110.12</v>
      </c>
    </row>
    <row r="5" spans="1:9">
      <c r="A5" s="10" t="s">
        <v>283</v>
      </c>
      <c r="B5" s="85">
        <v>190</v>
      </c>
      <c r="C5" s="27">
        <v>220.24</v>
      </c>
    </row>
    <row r="6" spans="1:9">
      <c r="A6" s="10" t="s">
        <v>284</v>
      </c>
      <c r="B6" s="85">
        <v>560</v>
      </c>
      <c r="C6" s="27">
        <v>850</v>
      </c>
    </row>
    <row r="7" spans="1:9">
      <c r="A7" s="10" t="s">
        <v>285</v>
      </c>
      <c r="B7" s="85">
        <v>12</v>
      </c>
      <c r="C7" s="27">
        <v>15</v>
      </c>
    </row>
    <row r="8" spans="1:9">
      <c r="A8" s="10" t="s">
        <v>286</v>
      </c>
      <c r="B8" s="85">
        <v>45</v>
      </c>
      <c r="C8" s="27">
        <v>60.7</v>
      </c>
    </row>
    <row r="9" spans="1:9">
      <c r="B9" s="85"/>
      <c r="C9" s="27"/>
    </row>
    <row r="10" spans="1:9">
      <c r="B10" s="85"/>
      <c r="C10" s="27"/>
    </row>
    <row r="11" spans="1:9">
      <c r="B11" s="85"/>
      <c r="C11" s="27"/>
    </row>
    <row r="12" spans="1:9">
      <c r="B12" s="85"/>
      <c r="C12" s="27"/>
    </row>
    <row r="13" spans="1:9">
      <c r="B13" s="85"/>
      <c r="C13" s="27"/>
    </row>
    <row r="14" spans="1:9">
      <c r="B14" s="85"/>
      <c r="C14" s="27"/>
    </row>
    <row r="15" spans="1:9">
      <c r="B15" s="85"/>
      <c r="C15" s="27"/>
      <c r="I15" s="10" t="s">
        <v>287</v>
      </c>
    </row>
    <row r="16" spans="1:9">
      <c r="B16" s="85"/>
      <c r="C16" s="27"/>
    </row>
    <row r="17" spans="2:3">
      <c r="B17" s="85"/>
      <c r="C17" s="27"/>
    </row>
    <row r="18" spans="2:3">
      <c r="B18" s="85"/>
      <c r="C18" s="27"/>
    </row>
    <row r="19" spans="2:3">
      <c r="B19" s="85"/>
    </row>
    <row r="20" spans="2:3">
      <c r="B20" s="85"/>
    </row>
    <row r="21" spans="2:3">
      <c r="B21" s="85"/>
    </row>
    <row r="22" spans="2:3">
      <c r="B22" s="85"/>
    </row>
    <row r="23" spans="2:3">
      <c r="B23" s="85"/>
    </row>
    <row r="24" spans="2:3">
      <c r="B24" s="85"/>
    </row>
    <row r="25" spans="2:3">
      <c r="B25" s="85"/>
    </row>
    <row r="26" spans="2:3">
      <c r="B26" s="85"/>
    </row>
    <row r="27" spans="2:3">
      <c r="B27" s="85"/>
    </row>
    <row r="28" spans="2:3">
      <c r="B28" s="85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O210"/>
  <sheetViews>
    <sheetView topLeftCell="A82" zoomScaleNormal="100" workbookViewId="0">
      <selection activeCell="E96" sqref="E96"/>
    </sheetView>
  </sheetViews>
  <sheetFormatPr defaultRowHeight="15"/>
  <cols>
    <col min="1" max="1" width="11.42578125" style="10" customWidth="1"/>
    <col min="2" max="2" width="14.7109375" style="10" customWidth="1"/>
    <col min="3" max="3" width="9.140625" style="27"/>
    <col min="4" max="4" width="11.5703125" style="27" bestFit="1" customWidth="1"/>
    <col min="5" max="5" width="9.5703125" style="10" bestFit="1" customWidth="1"/>
    <col min="6" max="6" width="9.5703125" style="44" bestFit="1" customWidth="1"/>
    <col min="7" max="7" width="10.42578125" style="10" customWidth="1"/>
    <col min="8" max="8" width="9.140625" style="27"/>
    <col min="9" max="16384" width="9.140625" style="10"/>
  </cols>
  <sheetData>
    <row r="1" spans="1:13">
      <c r="A1" s="10" t="s">
        <v>0</v>
      </c>
      <c r="B1" s="10" t="s">
        <v>1</v>
      </c>
      <c r="C1" s="25" t="s">
        <v>28</v>
      </c>
      <c r="D1" s="25" t="s">
        <v>25</v>
      </c>
      <c r="E1" s="10" t="s">
        <v>26</v>
      </c>
      <c r="F1" s="44" t="s">
        <v>8</v>
      </c>
      <c r="G1" s="8" t="s">
        <v>158</v>
      </c>
      <c r="H1" s="25" t="s">
        <v>159</v>
      </c>
      <c r="I1" s="8"/>
      <c r="K1" s="21"/>
    </row>
    <row r="2" spans="1:13">
      <c r="A2" s="12">
        <v>42830</v>
      </c>
      <c r="B2" s="10" t="s">
        <v>29</v>
      </c>
      <c r="C2" s="25">
        <v>0.5</v>
      </c>
      <c r="D2" s="25">
        <v>1219.2</v>
      </c>
      <c r="E2" s="27">
        <v>2438.4</v>
      </c>
      <c r="F2" s="44">
        <v>45</v>
      </c>
      <c r="G2" s="20">
        <f>C2*D2*E2*0.00000785</f>
        <v>11.668621824000001</v>
      </c>
      <c r="H2" s="27">
        <f>F2/G2</f>
        <v>3.8564965664963173</v>
      </c>
      <c r="I2" s="8"/>
      <c r="J2" s="10" t="s">
        <v>233</v>
      </c>
      <c r="K2" s="21"/>
    </row>
    <row r="3" spans="1:13">
      <c r="A3" s="12">
        <v>42830</v>
      </c>
      <c r="B3" s="10" t="s">
        <v>29</v>
      </c>
      <c r="C3" s="25">
        <v>1.5</v>
      </c>
      <c r="D3" s="25">
        <v>1219.2</v>
      </c>
      <c r="E3" s="27">
        <v>2438.4</v>
      </c>
      <c r="F3" s="44">
        <v>117</v>
      </c>
      <c r="G3" s="20">
        <f>C3*D3*E3*0.00000785</f>
        <v>35.005865472000004</v>
      </c>
      <c r="H3" s="27">
        <f>F3/G3</f>
        <v>3.3422970242968084</v>
      </c>
      <c r="I3" s="8"/>
      <c r="K3" s="21"/>
    </row>
    <row r="4" spans="1:13">
      <c r="A4" s="12">
        <v>42797</v>
      </c>
      <c r="B4" s="10" t="s">
        <v>95</v>
      </c>
      <c r="C4" s="25">
        <v>2</v>
      </c>
      <c r="D4" s="25">
        <v>101.6</v>
      </c>
      <c r="E4" s="27">
        <v>203.2</v>
      </c>
      <c r="F4" s="44">
        <v>150</v>
      </c>
      <c r="G4" s="20">
        <f t="shared" ref="G4:G11" si="0">C4*D4*E4*0.00000785</f>
        <v>0.32412838399999994</v>
      </c>
      <c r="H4" s="27">
        <f t="shared" ref="H4:H11" si="1">F4/G4</f>
        <v>462.77958797955824</v>
      </c>
      <c r="I4" s="8"/>
      <c r="K4" s="21"/>
    </row>
    <row r="5" spans="1:13">
      <c r="A5" s="12">
        <v>42907</v>
      </c>
      <c r="B5" s="10" t="s">
        <v>29</v>
      </c>
      <c r="C5" s="25">
        <v>2</v>
      </c>
      <c r="D5" s="25">
        <v>101.6</v>
      </c>
      <c r="E5" s="27">
        <v>203.2</v>
      </c>
      <c r="F5" s="44">
        <v>133</v>
      </c>
      <c r="G5" s="20">
        <f t="shared" si="0"/>
        <v>0.32412838399999994</v>
      </c>
      <c r="H5" s="27">
        <f t="shared" si="1"/>
        <v>410.33123467520829</v>
      </c>
      <c r="I5" s="8"/>
      <c r="K5" s="21"/>
    </row>
    <row r="6" spans="1:13">
      <c r="A6" s="12">
        <v>42924</v>
      </c>
      <c r="B6" s="10" t="s">
        <v>36</v>
      </c>
      <c r="C6" s="25">
        <v>2</v>
      </c>
      <c r="D6" s="25">
        <v>1524</v>
      </c>
      <c r="E6" s="27">
        <v>3048</v>
      </c>
      <c r="F6" s="44">
        <v>230</v>
      </c>
      <c r="G6" s="20">
        <f t="shared" si="0"/>
        <v>72.928886399999996</v>
      </c>
      <c r="H6" s="27">
        <f t="shared" si="1"/>
        <v>3.1537571921569887</v>
      </c>
      <c r="I6" s="8"/>
      <c r="K6" s="21"/>
    </row>
    <row r="7" spans="1:13">
      <c r="A7" s="12"/>
      <c r="C7" s="25">
        <v>2.2999999999999998</v>
      </c>
      <c r="D7" s="25">
        <v>1524</v>
      </c>
      <c r="E7" s="27">
        <v>3048</v>
      </c>
      <c r="F7" s="44">
        <v>262</v>
      </c>
      <c r="G7" s="20">
        <f t="shared" si="0"/>
        <v>83.868219359999983</v>
      </c>
      <c r="H7" s="27">
        <f t="shared" si="1"/>
        <v>3.1239485230439743</v>
      </c>
      <c r="I7" s="8"/>
      <c r="K7" s="21"/>
    </row>
    <row r="8" spans="1:13">
      <c r="A8" s="12">
        <v>42902</v>
      </c>
      <c r="B8" s="10" t="s">
        <v>165</v>
      </c>
      <c r="C8" s="25">
        <v>2.2999999999999998</v>
      </c>
      <c r="D8" s="25">
        <v>127</v>
      </c>
      <c r="E8" s="27">
        <v>254</v>
      </c>
      <c r="G8" s="20">
        <f t="shared" si="0"/>
        <v>0.58241818999999995</v>
      </c>
      <c r="H8" s="27">
        <f t="shared" si="1"/>
        <v>0</v>
      </c>
      <c r="I8" s="8"/>
      <c r="K8" s="21"/>
    </row>
    <row r="9" spans="1:13">
      <c r="A9" s="12">
        <v>42937</v>
      </c>
      <c r="B9" s="10" t="s">
        <v>95</v>
      </c>
      <c r="C9" s="25">
        <v>3</v>
      </c>
      <c r="D9" s="25">
        <v>25.4</v>
      </c>
      <c r="E9" s="27">
        <v>6000</v>
      </c>
      <c r="F9" s="44">
        <v>15</v>
      </c>
      <c r="G9" s="20">
        <f t="shared" si="0"/>
        <v>3.5890199999999992</v>
      </c>
      <c r="H9" s="27">
        <f t="shared" si="1"/>
        <v>4.1794138789976101</v>
      </c>
      <c r="I9" s="8"/>
      <c r="K9" s="21"/>
    </row>
    <row r="10" spans="1:13">
      <c r="A10" s="12">
        <v>42966</v>
      </c>
      <c r="B10" s="10" t="s">
        <v>95</v>
      </c>
      <c r="C10" s="25">
        <v>3</v>
      </c>
      <c r="D10" s="25">
        <v>25.4</v>
      </c>
      <c r="E10" s="27">
        <v>6000</v>
      </c>
      <c r="F10" s="44">
        <v>18</v>
      </c>
      <c r="G10" s="20">
        <f t="shared" si="0"/>
        <v>3.5890199999999992</v>
      </c>
      <c r="H10" s="27">
        <f t="shared" si="1"/>
        <v>5.0152966547971323</v>
      </c>
      <c r="I10" s="8"/>
      <c r="K10" s="21"/>
    </row>
    <row r="11" spans="1:13">
      <c r="A11" s="12">
        <v>42921</v>
      </c>
      <c r="B11" s="10" t="s">
        <v>13</v>
      </c>
      <c r="C11" s="25">
        <v>3</v>
      </c>
      <c r="D11" s="25">
        <v>1219.2</v>
      </c>
      <c r="E11" s="27">
        <v>101.6</v>
      </c>
      <c r="F11" s="44">
        <v>3</v>
      </c>
      <c r="G11" s="20">
        <f t="shared" si="0"/>
        <v>2.9171554560000001</v>
      </c>
      <c r="H11" s="27">
        <f t="shared" si="1"/>
        <v>1.0283990843990181</v>
      </c>
      <c r="I11" s="8"/>
      <c r="K11" s="21"/>
    </row>
    <row r="12" spans="1:13">
      <c r="A12" s="12">
        <v>42821</v>
      </c>
      <c r="B12" s="10" t="s">
        <v>36</v>
      </c>
      <c r="C12" s="25">
        <v>3</v>
      </c>
      <c r="D12" s="25">
        <v>1219.2</v>
      </c>
      <c r="E12" s="27">
        <v>2438.4</v>
      </c>
      <c r="F12" s="44">
        <v>213.5</v>
      </c>
      <c r="G12" s="20">
        <f t="shared" ref="G12:G59" si="2">C12*D12*E12*0.00000785</f>
        <v>70.011730944000007</v>
      </c>
      <c r="H12" s="27">
        <f t="shared" ref="H12:H59" si="3">F12/G12</f>
        <v>3.0494889516554213</v>
      </c>
      <c r="I12" s="8"/>
      <c r="K12" s="21"/>
    </row>
    <row r="13" spans="1:13">
      <c r="A13" s="12">
        <v>42872</v>
      </c>
      <c r="B13" s="10" t="s">
        <v>95</v>
      </c>
      <c r="C13" s="25">
        <v>3</v>
      </c>
      <c r="D13" s="25">
        <v>1219.2</v>
      </c>
      <c r="E13" s="27">
        <v>2438.4</v>
      </c>
      <c r="F13" s="44">
        <v>205</v>
      </c>
      <c r="G13" s="20">
        <f t="shared" si="2"/>
        <v>70.011730944000007</v>
      </c>
      <c r="H13" s="27">
        <f t="shared" si="3"/>
        <v>2.9280807264138704</v>
      </c>
      <c r="I13" s="8"/>
      <c r="K13" s="21"/>
    </row>
    <row r="14" spans="1:13">
      <c r="A14" s="12">
        <v>42864</v>
      </c>
      <c r="B14" s="10" t="s">
        <v>36</v>
      </c>
      <c r="C14" s="25">
        <v>3</v>
      </c>
      <c r="D14" s="25">
        <v>1219.2</v>
      </c>
      <c r="E14" s="27">
        <v>2438.4</v>
      </c>
      <c r="F14" s="44">
        <v>215</v>
      </c>
      <c r="G14" s="20">
        <f>C14*D14*E14*0.00000785</f>
        <v>70.011730944000007</v>
      </c>
      <c r="H14" s="27">
        <f>F14/G14</f>
        <v>3.0709139325804009</v>
      </c>
      <c r="I14" s="8"/>
      <c r="K14" s="21"/>
    </row>
    <row r="15" spans="1:13">
      <c r="A15" s="12"/>
      <c r="C15" s="25">
        <v>3.18</v>
      </c>
      <c r="D15" s="25">
        <v>1524</v>
      </c>
      <c r="E15" s="27">
        <v>3048</v>
      </c>
      <c r="F15" s="44">
        <v>315</v>
      </c>
      <c r="G15" s="20">
        <f>C15*D15*E15*0.00000785</f>
        <v>115.95692937600001</v>
      </c>
      <c r="H15" s="27">
        <f>F15/G15</f>
        <v>2.7165258833181607</v>
      </c>
      <c r="I15" s="8"/>
      <c r="K15" s="21"/>
    </row>
    <row r="16" spans="1:13">
      <c r="A16" s="12">
        <v>42923</v>
      </c>
      <c r="B16" s="10" t="s">
        <v>36</v>
      </c>
      <c r="C16" s="25">
        <v>3.1749999999999998</v>
      </c>
      <c r="D16" s="25">
        <v>1524</v>
      </c>
      <c r="E16" s="27">
        <v>3048</v>
      </c>
      <c r="F16" s="44">
        <v>330</v>
      </c>
      <c r="G16" s="20">
        <f>C16*D16*E16*0.00000785</f>
        <v>115.77460715999999</v>
      </c>
      <c r="H16" s="27">
        <f>F16/G16</f>
        <v>2.8503659662083023</v>
      </c>
      <c r="I16" s="8"/>
      <c r="J16" s="10" t="s">
        <v>291</v>
      </c>
      <c r="K16" s="21"/>
      <c r="M16" s="69">
        <v>100</v>
      </c>
    </row>
    <row r="17" spans="1:13">
      <c r="A17" s="12">
        <v>42874</v>
      </c>
      <c r="B17" s="10" t="s">
        <v>36</v>
      </c>
      <c r="C17" s="25">
        <v>3.1749999999999998</v>
      </c>
      <c r="D17" s="25">
        <v>1524</v>
      </c>
      <c r="E17" s="27">
        <v>3048</v>
      </c>
      <c r="F17" s="44">
        <v>328</v>
      </c>
      <c r="G17" s="20">
        <f>C17*D17*E17*0.00000785</f>
        <v>115.77460715999999</v>
      </c>
      <c r="H17" s="27">
        <f>F17/G17</f>
        <v>2.8330910209585549</v>
      </c>
      <c r="I17" s="8"/>
      <c r="K17" s="21"/>
    </row>
    <row r="18" spans="1:13">
      <c r="A18" s="12">
        <v>42852</v>
      </c>
      <c r="B18" s="10" t="s">
        <v>36</v>
      </c>
      <c r="C18" s="25">
        <v>3.1749999999999998</v>
      </c>
      <c r="D18" s="25">
        <v>1524</v>
      </c>
      <c r="E18" s="27">
        <v>3048</v>
      </c>
      <c r="F18" s="44">
        <v>330</v>
      </c>
      <c r="G18" s="20">
        <f t="shared" si="2"/>
        <v>115.77460715999999</v>
      </c>
      <c r="H18" s="27">
        <f t="shared" si="3"/>
        <v>2.8503659662083023</v>
      </c>
      <c r="I18" s="8"/>
      <c r="K18" s="21"/>
    </row>
    <row r="19" spans="1:13">
      <c r="A19" s="12"/>
      <c r="C19" s="25">
        <v>3.18</v>
      </c>
      <c r="D19" s="25">
        <v>1219.2</v>
      </c>
      <c r="E19" s="27">
        <v>2438.4</v>
      </c>
      <c r="F19" s="44">
        <v>213.5</v>
      </c>
      <c r="G19" s="20">
        <f t="shared" si="2"/>
        <v>74.212434800639997</v>
      </c>
      <c r="H19" s="27">
        <f t="shared" si="3"/>
        <v>2.8768763694862467</v>
      </c>
      <c r="I19" s="8"/>
      <c r="K19" s="21"/>
      <c r="L19" s="10">
        <f>10*5*12*12*25.4*25.4*4.5*0.00000785*2.6</f>
        <v>426.63398544</v>
      </c>
      <c r="M19" s="10">
        <f>L19*3</f>
        <v>1279.90195632</v>
      </c>
    </row>
    <row r="20" spans="1:13">
      <c r="A20" s="12">
        <v>42874</v>
      </c>
      <c r="B20" s="10" t="s">
        <v>36</v>
      </c>
      <c r="C20" s="25">
        <v>3.18</v>
      </c>
      <c r="D20" s="25">
        <v>1219.2</v>
      </c>
      <c r="E20" s="27">
        <v>2438.4</v>
      </c>
      <c r="F20" s="44">
        <v>215</v>
      </c>
      <c r="G20" s="20">
        <f>C20*D20*E20*0.00000785</f>
        <v>74.212434800639997</v>
      </c>
      <c r="H20" s="27">
        <f>F20/G20</f>
        <v>2.8970886156418878</v>
      </c>
      <c r="I20" s="8"/>
      <c r="K20" s="21"/>
    </row>
    <row r="21" spans="1:13">
      <c r="A21" s="12">
        <v>42903</v>
      </c>
      <c r="C21" s="25">
        <v>3.18</v>
      </c>
      <c r="D21" s="25">
        <v>1219.2</v>
      </c>
      <c r="E21" s="27">
        <v>2438.4</v>
      </c>
      <c r="F21" s="44">
        <v>199.5</v>
      </c>
      <c r="G21" s="20">
        <f>C21*D21*E21*0.00000785</f>
        <v>74.212434800639997</v>
      </c>
      <c r="H21" s="27">
        <f>F21/G21</f>
        <v>2.6882287387002637</v>
      </c>
      <c r="I21" s="8"/>
      <c r="K21" s="21"/>
    </row>
    <row r="22" spans="1:13">
      <c r="A22" s="12">
        <v>42959</v>
      </c>
      <c r="B22" s="10" t="s">
        <v>36</v>
      </c>
      <c r="C22" s="25">
        <v>3.18</v>
      </c>
      <c r="D22" s="25">
        <v>1219.2</v>
      </c>
      <c r="E22" s="27">
        <v>2438.4</v>
      </c>
      <c r="F22" s="44">
        <v>203</v>
      </c>
      <c r="G22" s="20">
        <f>C22*D22*E22*0.00000785</f>
        <v>74.212434800639997</v>
      </c>
      <c r="H22" s="27">
        <f>F22/G22</f>
        <v>2.7353906463967594</v>
      </c>
      <c r="I22" s="8"/>
      <c r="K22" s="21"/>
    </row>
    <row r="23" spans="1:13">
      <c r="A23" s="12">
        <v>42950</v>
      </c>
      <c r="B23" s="10" t="s">
        <v>95</v>
      </c>
      <c r="C23" s="25">
        <v>4.5</v>
      </c>
      <c r="D23" s="25">
        <v>50.8</v>
      </c>
      <c r="E23" s="27">
        <v>6000</v>
      </c>
      <c r="F23" s="44">
        <v>32</v>
      </c>
      <c r="G23" s="20">
        <f>C23*D23*E23*0.00000785</f>
        <v>10.767059999999999</v>
      </c>
      <c r="H23" s="27">
        <f>F23/G23</f>
        <v>2.9720276472871894</v>
      </c>
      <c r="I23" s="8"/>
      <c r="K23" s="21"/>
    </row>
    <row r="24" spans="1:13">
      <c r="A24" s="12">
        <v>42821</v>
      </c>
      <c r="B24" s="10" t="s">
        <v>36</v>
      </c>
      <c r="C24" s="25">
        <v>4.5</v>
      </c>
      <c r="D24" s="25">
        <v>1524</v>
      </c>
      <c r="E24" s="27">
        <v>3048</v>
      </c>
      <c r="F24" s="44">
        <v>500.5</v>
      </c>
      <c r="G24" s="20">
        <f t="shared" si="2"/>
        <v>164.08999439999999</v>
      </c>
      <c r="H24" s="27">
        <f t="shared" si="3"/>
        <v>3.0501555066175321</v>
      </c>
      <c r="I24" s="8"/>
      <c r="K24" s="21"/>
    </row>
    <row r="25" spans="1:13">
      <c r="A25" s="12">
        <v>42857</v>
      </c>
      <c r="B25" s="10" t="s">
        <v>36</v>
      </c>
      <c r="C25" s="25">
        <v>4.5</v>
      </c>
      <c r="D25" s="25">
        <v>1524</v>
      </c>
      <c r="E25" s="27">
        <v>3048</v>
      </c>
      <c r="F25" s="44">
        <v>495</v>
      </c>
      <c r="G25" s="20">
        <f t="shared" si="2"/>
        <v>164.08999439999999</v>
      </c>
      <c r="H25" s="27">
        <f t="shared" si="3"/>
        <v>3.0166373142371197</v>
      </c>
      <c r="I25" s="8"/>
      <c r="K25" s="21"/>
    </row>
    <row r="26" spans="1:13">
      <c r="A26" s="12"/>
      <c r="C26" s="25">
        <v>4.5</v>
      </c>
      <c r="D26" s="25">
        <v>1219.2</v>
      </c>
      <c r="E26" s="27">
        <v>2438.4</v>
      </c>
      <c r="F26" s="44">
        <v>320</v>
      </c>
      <c r="G26" s="20">
        <f t="shared" si="2"/>
        <v>105.017596416</v>
      </c>
      <c r="H26" s="27">
        <f t="shared" si="3"/>
        <v>3.0471083982193128</v>
      </c>
      <c r="I26" s="8"/>
      <c r="J26" s="10" t="s">
        <v>89</v>
      </c>
      <c r="K26" s="21"/>
    </row>
    <row r="27" spans="1:13">
      <c r="A27" s="12">
        <v>42788</v>
      </c>
      <c r="B27" s="10" t="s">
        <v>36</v>
      </c>
      <c r="C27" s="25">
        <v>4.5</v>
      </c>
      <c r="D27" s="25">
        <v>1219.2</v>
      </c>
      <c r="E27" s="27">
        <v>2438.4</v>
      </c>
      <c r="F27" s="44">
        <v>415</v>
      </c>
      <c r="G27" s="20">
        <f t="shared" si="2"/>
        <v>105.017596416</v>
      </c>
      <c r="H27" s="27">
        <f t="shared" si="3"/>
        <v>3.9517187039406712</v>
      </c>
      <c r="I27" s="8"/>
      <c r="K27" s="21"/>
    </row>
    <row r="28" spans="1:13">
      <c r="A28" s="12">
        <v>42838</v>
      </c>
      <c r="B28" s="10" t="s">
        <v>13</v>
      </c>
      <c r="C28" s="25">
        <v>4.5</v>
      </c>
      <c r="D28" s="25">
        <v>127</v>
      </c>
      <c r="E28" s="27"/>
      <c r="F28" s="44">
        <v>3.2</v>
      </c>
      <c r="G28" s="20">
        <f t="shared" si="2"/>
        <v>0</v>
      </c>
      <c r="H28" s="27" t="e">
        <f t="shared" si="3"/>
        <v>#DIV/0!</v>
      </c>
      <c r="I28" s="8"/>
      <c r="J28" s="10" t="s">
        <v>55</v>
      </c>
      <c r="K28" s="21"/>
    </row>
    <row r="29" spans="1:13">
      <c r="A29" s="12"/>
      <c r="C29" s="25">
        <v>6</v>
      </c>
      <c r="D29" s="25">
        <v>222</v>
      </c>
      <c r="E29" s="27"/>
      <c r="F29" s="44">
        <v>9.5</v>
      </c>
      <c r="G29" s="20">
        <f t="shared" si="2"/>
        <v>0</v>
      </c>
      <c r="H29" s="27" t="e">
        <f t="shared" si="3"/>
        <v>#DIV/0!</v>
      </c>
      <c r="I29" s="8"/>
      <c r="K29" s="21"/>
    </row>
    <row r="30" spans="1:13">
      <c r="A30" s="12">
        <v>42931</v>
      </c>
      <c r="B30" s="10" t="s">
        <v>95</v>
      </c>
      <c r="C30" s="25">
        <v>6</v>
      </c>
      <c r="D30" s="25">
        <v>50.8</v>
      </c>
      <c r="E30" s="27">
        <v>6000</v>
      </c>
      <c r="F30" s="44">
        <v>40</v>
      </c>
      <c r="G30" s="20">
        <f t="shared" si="2"/>
        <v>14.356079999999997</v>
      </c>
      <c r="H30" s="27">
        <f t="shared" si="3"/>
        <v>2.7862759193317403</v>
      </c>
      <c r="I30" s="8"/>
      <c r="K30" s="21"/>
    </row>
    <row r="31" spans="1:13">
      <c r="A31" s="12">
        <v>42956</v>
      </c>
      <c r="B31" s="10" t="s">
        <v>95</v>
      </c>
      <c r="C31" s="25">
        <v>6</v>
      </c>
      <c r="D31" s="25">
        <v>50.8</v>
      </c>
      <c r="E31" s="27">
        <v>6000</v>
      </c>
      <c r="F31" s="44">
        <v>43</v>
      </c>
      <c r="G31" s="20">
        <f t="shared" si="2"/>
        <v>14.356079999999997</v>
      </c>
      <c r="H31" s="27">
        <f t="shared" si="3"/>
        <v>2.9952466132816209</v>
      </c>
      <c r="I31" s="8"/>
      <c r="K31" s="21"/>
    </row>
    <row r="32" spans="1:13">
      <c r="A32" s="12">
        <v>42905</v>
      </c>
      <c r="B32" s="10" t="s">
        <v>95</v>
      </c>
      <c r="C32" s="25">
        <v>6</v>
      </c>
      <c r="D32" s="25">
        <v>63.5</v>
      </c>
      <c r="E32" s="27">
        <v>6000</v>
      </c>
      <c r="F32" s="44">
        <v>50</v>
      </c>
      <c r="G32" s="20">
        <f t="shared" si="2"/>
        <v>17.9451</v>
      </c>
      <c r="H32" s="27">
        <f t="shared" si="3"/>
        <v>2.7862759193317395</v>
      </c>
      <c r="I32" s="8"/>
      <c r="K32" s="21"/>
    </row>
    <row r="33" spans="1:15">
      <c r="A33" s="12">
        <v>42956</v>
      </c>
      <c r="B33" s="10" t="s">
        <v>95</v>
      </c>
      <c r="C33" s="25">
        <v>6</v>
      </c>
      <c r="D33" s="25">
        <v>63.5</v>
      </c>
      <c r="E33" s="27">
        <v>6000</v>
      </c>
      <c r="F33" s="44">
        <v>55</v>
      </c>
      <c r="G33" s="20">
        <f t="shared" si="2"/>
        <v>17.9451</v>
      </c>
      <c r="H33" s="27">
        <f t="shared" si="3"/>
        <v>3.0649035112649137</v>
      </c>
      <c r="I33" s="8"/>
      <c r="K33" s="21"/>
    </row>
    <row r="34" spans="1:15">
      <c r="A34" s="12">
        <v>42950</v>
      </c>
      <c r="B34" s="10" t="s">
        <v>95</v>
      </c>
      <c r="C34" s="25">
        <v>6</v>
      </c>
      <c r="D34" s="25">
        <v>76.2</v>
      </c>
      <c r="E34" s="27">
        <v>6000</v>
      </c>
      <c r="F34" s="44">
        <v>60</v>
      </c>
      <c r="G34" s="20">
        <f t="shared" si="2"/>
        <v>21.534120000000001</v>
      </c>
      <c r="H34" s="27">
        <f t="shared" si="3"/>
        <v>2.7862759193317395</v>
      </c>
      <c r="I34" s="8"/>
      <c r="K34" s="21"/>
    </row>
    <row r="35" spans="1:15">
      <c r="A35" s="12">
        <v>42937</v>
      </c>
      <c r="B35" s="10" t="s">
        <v>36</v>
      </c>
      <c r="C35" s="25">
        <v>6</v>
      </c>
      <c r="D35" s="25">
        <v>550</v>
      </c>
      <c r="E35" s="27">
        <v>5184</v>
      </c>
      <c r="F35" s="44">
        <v>485</v>
      </c>
      <c r="G35" s="20">
        <f t="shared" si="2"/>
        <v>134.29151999999999</v>
      </c>
      <c r="H35" s="27">
        <f t="shared" si="3"/>
        <v>3.6115459859267363</v>
      </c>
      <c r="I35" s="8"/>
      <c r="K35" s="21"/>
    </row>
    <row r="36" spans="1:15">
      <c r="A36" s="12">
        <v>42957</v>
      </c>
      <c r="B36" s="10" t="s">
        <v>36</v>
      </c>
      <c r="C36" s="25">
        <v>6</v>
      </c>
      <c r="D36" s="25">
        <v>1219.2</v>
      </c>
      <c r="E36" s="27">
        <v>2438.4</v>
      </c>
      <c r="F36" s="44">
        <v>406</v>
      </c>
      <c r="G36" s="20">
        <f t="shared" si="2"/>
        <v>140.02346188800001</v>
      </c>
      <c r="H36" s="27">
        <f t="shared" si="3"/>
        <v>2.8995140851805643</v>
      </c>
      <c r="I36" s="8"/>
      <c r="K36" s="21"/>
    </row>
    <row r="37" spans="1:15">
      <c r="A37" s="12">
        <v>42821</v>
      </c>
      <c r="B37" s="10" t="s">
        <v>36</v>
      </c>
      <c r="C37" s="25">
        <v>6</v>
      </c>
      <c r="D37" s="25">
        <v>1219.2</v>
      </c>
      <c r="E37" s="27">
        <v>2438.4</v>
      </c>
      <c r="F37" s="44">
        <v>427</v>
      </c>
      <c r="G37" s="20">
        <f t="shared" si="2"/>
        <v>140.02346188800001</v>
      </c>
      <c r="H37" s="27">
        <f t="shared" si="3"/>
        <v>3.0494889516554213</v>
      </c>
      <c r="I37" s="8"/>
      <c r="K37" s="21"/>
      <c r="O37" s="21" t="s">
        <v>245</v>
      </c>
    </row>
    <row r="38" spans="1:15">
      <c r="A38" s="12">
        <v>42937</v>
      </c>
      <c r="B38" s="10" t="s">
        <v>36</v>
      </c>
      <c r="C38" s="25">
        <v>6</v>
      </c>
      <c r="D38" s="25">
        <v>1524</v>
      </c>
      <c r="E38" s="27">
        <v>6096</v>
      </c>
      <c r="F38" s="44">
        <v>1269</v>
      </c>
      <c r="G38" s="20">
        <f t="shared" si="2"/>
        <v>437.57331839999995</v>
      </c>
      <c r="H38" s="27">
        <f t="shared" si="3"/>
        <v>2.9000854180052311</v>
      </c>
      <c r="I38" s="8"/>
      <c r="K38" s="21"/>
      <c r="O38" s="21"/>
    </row>
    <row r="39" spans="1:15">
      <c r="A39" s="12">
        <v>42822</v>
      </c>
      <c r="C39" s="25">
        <v>6</v>
      </c>
      <c r="D39" s="25">
        <v>241</v>
      </c>
      <c r="E39" s="27"/>
      <c r="F39" s="44">
        <v>11.5</v>
      </c>
      <c r="G39" s="20">
        <f t="shared" si="2"/>
        <v>0</v>
      </c>
      <c r="H39" s="27" t="e">
        <f t="shared" si="3"/>
        <v>#DIV/0!</v>
      </c>
      <c r="I39" s="8"/>
      <c r="K39" s="21"/>
      <c r="M39" s="10">
        <v>90</v>
      </c>
    </row>
    <row r="40" spans="1:15">
      <c r="A40" s="12">
        <v>42903</v>
      </c>
      <c r="B40" s="10" t="s">
        <v>36</v>
      </c>
      <c r="C40" s="25">
        <v>6.35</v>
      </c>
      <c r="D40" s="25">
        <v>1219.2</v>
      </c>
      <c r="E40" s="27">
        <v>2438.4</v>
      </c>
      <c r="F40" s="44">
        <v>399</v>
      </c>
      <c r="G40" s="20">
        <f t="shared" si="2"/>
        <v>148.19149716479998</v>
      </c>
      <c r="H40" s="27">
        <f t="shared" si="3"/>
        <v>2.692462169784831</v>
      </c>
      <c r="I40" s="8"/>
      <c r="K40" s="21"/>
    </row>
    <row r="41" spans="1:15">
      <c r="A41" s="12">
        <v>42955</v>
      </c>
      <c r="B41" s="10" t="s">
        <v>36</v>
      </c>
      <c r="C41" s="25">
        <v>8</v>
      </c>
      <c r="D41" s="25">
        <v>55</v>
      </c>
      <c r="E41" s="27">
        <v>55</v>
      </c>
      <c r="F41" s="44">
        <v>2.5</v>
      </c>
      <c r="G41" s="20">
        <f t="shared" si="2"/>
        <v>0.18996999999999997</v>
      </c>
      <c r="H41" s="27">
        <f t="shared" si="3"/>
        <v>13.159972627256938</v>
      </c>
      <c r="I41" s="8"/>
      <c r="K41" s="21"/>
    </row>
    <row r="42" spans="1:15">
      <c r="A42" s="12"/>
      <c r="C42" s="25">
        <v>8</v>
      </c>
      <c r="D42" s="25">
        <v>85</v>
      </c>
      <c r="E42" s="27">
        <v>100</v>
      </c>
      <c r="F42" s="44">
        <v>3.5</v>
      </c>
      <c r="G42" s="20">
        <f t="shared" si="2"/>
        <v>0.53379999999999994</v>
      </c>
      <c r="H42" s="27">
        <f t="shared" si="3"/>
        <v>6.5567628325215441</v>
      </c>
      <c r="I42" s="8"/>
      <c r="K42" s="21"/>
    </row>
    <row r="43" spans="1:15">
      <c r="A43" s="12"/>
      <c r="C43" s="25">
        <v>8</v>
      </c>
      <c r="D43" s="25">
        <v>85</v>
      </c>
      <c r="E43" s="27">
        <v>192</v>
      </c>
      <c r="F43" s="44">
        <v>5</v>
      </c>
      <c r="G43" s="20">
        <f t="shared" si="2"/>
        <v>1.024896</v>
      </c>
      <c r="H43" s="27">
        <f t="shared" si="3"/>
        <v>4.8785437741975768</v>
      </c>
      <c r="I43" s="8"/>
      <c r="K43" s="21"/>
    </row>
    <row r="44" spans="1:15">
      <c r="A44" s="12">
        <v>42823</v>
      </c>
      <c r="B44" s="10" t="s">
        <v>13</v>
      </c>
      <c r="C44" s="25">
        <v>8</v>
      </c>
      <c r="D44" s="25">
        <v>241</v>
      </c>
      <c r="E44" s="27"/>
      <c r="F44" s="44">
        <v>14</v>
      </c>
      <c r="G44" s="20">
        <f t="shared" si="2"/>
        <v>0</v>
      </c>
      <c r="H44" s="27" t="e">
        <f t="shared" si="3"/>
        <v>#DIV/0!</v>
      </c>
      <c r="I44" s="8"/>
      <c r="K44" s="21"/>
    </row>
    <row r="45" spans="1:15">
      <c r="A45" s="12">
        <v>42955</v>
      </c>
      <c r="B45" s="10" t="s">
        <v>36</v>
      </c>
      <c r="C45" s="25">
        <v>8</v>
      </c>
      <c r="D45" s="25">
        <v>275</v>
      </c>
      <c r="E45" s="27">
        <v>360</v>
      </c>
      <c r="F45" s="44">
        <v>22.8</v>
      </c>
      <c r="G45" s="20">
        <f t="shared" si="2"/>
        <v>6.2171999999999992</v>
      </c>
      <c r="H45" s="27">
        <f t="shared" si="3"/>
        <v>3.6672457054622667</v>
      </c>
      <c r="I45" s="8"/>
      <c r="K45" s="21"/>
    </row>
    <row r="46" spans="1:15">
      <c r="A46" s="12"/>
      <c r="C46" s="25">
        <v>8</v>
      </c>
      <c r="D46" s="25">
        <v>278</v>
      </c>
      <c r="E46" s="27">
        <v>450</v>
      </c>
      <c r="F46" s="44">
        <v>28.5</v>
      </c>
      <c r="G46" s="20">
        <f t="shared" ref="G46" si="4">C46*D46*E46*0.00000785</f>
        <v>7.856279999999999</v>
      </c>
      <c r="H46" s="27">
        <f t="shared" ref="H46" si="5">F46/G46</f>
        <v>3.627671111518429</v>
      </c>
      <c r="I46" s="8"/>
      <c r="K46" s="21"/>
    </row>
    <row r="47" spans="1:15">
      <c r="A47" s="12">
        <v>42928</v>
      </c>
      <c r="B47" s="10" t="s">
        <v>36</v>
      </c>
      <c r="C47" s="25">
        <v>8</v>
      </c>
      <c r="D47" s="25">
        <v>355.6</v>
      </c>
      <c r="E47" s="27">
        <v>431.8</v>
      </c>
      <c r="F47" s="44">
        <v>35.5</v>
      </c>
      <c r="G47" s="20">
        <f t="shared" si="2"/>
        <v>9.6428194240000007</v>
      </c>
      <c r="H47" s="27">
        <f t="shared" si="3"/>
        <v>3.6814958819662325</v>
      </c>
      <c r="I47" s="8"/>
      <c r="K47" s="21"/>
    </row>
    <row r="48" spans="1:15">
      <c r="A48" s="12">
        <v>42772</v>
      </c>
      <c r="B48" s="10" t="s">
        <v>36</v>
      </c>
      <c r="C48" s="25">
        <v>8</v>
      </c>
      <c r="D48" s="25">
        <v>1219.2</v>
      </c>
      <c r="E48" s="27">
        <v>2438.4</v>
      </c>
      <c r="F48" s="44">
        <v>551.5</v>
      </c>
      <c r="G48" s="20">
        <f t="shared" si="2"/>
        <v>186.69794918400001</v>
      </c>
      <c r="H48" s="27">
        <f t="shared" si="3"/>
        <v>2.9539692450315544</v>
      </c>
      <c r="I48" s="8"/>
      <c r="K48" s="21"/>
    </row>
    <row r="49" spans="1:13">
      <c r="A49" s="12">
        <v>42923</v>
      </c>
      <c r="B49" s="10" t="s">
        <v>36</v>
      </c>
      <c r="C49" s="25">
        <v>8</v>
      </c>
      <c r="D49" s="25">
        <v>1219.2</v>
      </c>
      <c r="E49" s="27">
        <v>2438.4</v>
      </c>
      <c r="F49" s="44">
        <v>541.5</v>
      </c>
      <c r="G49" s="20">
        <f t="shared" si="2"/>
        <v>186.69794918400001</v>
      </c>
      <c r="H49" s="27">
        <f t="shared" si="3"/>
        <v>2.9004067927191053</v>
      </c>
      <c r="I49" s="8"/>
      <c r="K49" s="21"/>
    </row>
    <row r="50" spans="1:13">
      <c r="A50" s="12">
        <v>42927</v>
      </c>
      <c r="B50" s="10" t="s">
        <v>36</v>
      </c>
      <c r="C50" s="25">
        <v>8</v>
      </c>
      <c r="D50" s="25">
        <v>1828.8</v>
      </c>
      <c r="E50" s="27">
        <v>6096</v>
      </c>
      <c r="F50" s="44">
        <v>2030.6</v>
      </c>
      <c r="G50" s="20">
        <f t="shared" si="2"/>
        <v>700.11730943999987</v>
      </c>
      <c r="H50" s="27">
        <f t="shared" si="3"/>
        <v>2.9003710844175643</v>
      </c>
      <c r="I50" s="8"/>
      <c r="K50" s="21"/>
    </row>
    <row r="51" spans="1:13">
      <c r="A51" s="12"/>
      <c r="C51" s="25">
        <v>8</v>
      </c>
      <c r="D51" s="25">
        <v>2438.4</v>
      </c>
      <c r="E51" s="27">
        <v>6096</v>
      </c>
      <c r="F51" s="44">
        <v>2706.7</v>
      </c>
      <c r="G51" s="20">
        <f t="shared" si="2"/>
        <v>933.4897459199999</v>
      </c>
      <c r="H51" s="27">
        <f t="shared" si="3"/>
        <v>2.8995497934821066</v>
      </c>
      <c r="I51" s="8"/>
      <c r="K51" s="21"/>
    </row>
    <row r="52" spans="1:13">
      <c r="A52" s="12">
        <v>42874</v>
      </c>
      <c r="B52" s="10" t="s">
        <v>36</v>
      </c>
      <c r="C52" s="25">
        <v>9</v>
      </c>
      <c r="D52" s="25">
        <v>254</v>
      </c>
      <c r="E52" s="27">
        <v>254</v>
      </c>
      <c r="F52" s="44">
        <v>17</v>
      </c>
      <c r="G52" s="20">
        <f t="shared" si="2"/>
        <v>4.5580553999999998</v>
      </c>
      <c r="H52" s="27">
        <f t="shared" si="3"/>
        <v>3.729660679420439</v>
      </c>
      <c r="I52" s="8"/>
      <c r="K52" s="21"/>
    </row>
    <row r="53" spans="1:13">
      <c r="A53" s="12"/>
      <c r="C53" s="25">
        <v>9</v>
      </c>
      <c r="D53" s="25">
        <v>254</v>
      </c>
      <c r="E53" s="27">
        <v>381</v>
      </c>
      <c r="F53" s="44">
        <v>25.6</v>
      </c>
      <c r="G53" s="20">
        <f t="shared" si="2"/>
        <v>6.8370830999999992</v>
      </c>
      <c r="H53" s="27">
        <f t="shared" si="3"/>
        <v>3.744286799731892</v>
      </c>
      <c r="I53" s="8"/>
      <c r="K53" s="21"/>
    </row>
    <row r="54" spans="1:13">
      <c r="A54" s="12">
        <v>42894</v>
      </c>
      <c r="B54" s="10" t="s">
        <v>36</v>
      </c>
      <c r="C54" s="25">
        <v>9</v>
      </c>
      <c r="D54" s="25">
        <v>254</v>
      </c>
      <c r="E54" s="27">
        <v>381</v>
      </c>
      <c r="F54" s="44">
        <v>25</v>
      </c>
      <c r="G54" s="20">
        <f t="shared" si="2"/>
        <v>6.8370830999999992</v>
      </c>
      <c r="H54" s="27">
        <f t="shared" si="3"/>
        <v>3.6565300778631755</v>
      </c>
      <c r="I54" s="8"/>
      <c r="K54" s="21"/>
    </row>
    <row r="55" spans="1:13">
      <c r="A55" s="12">
        <v>42917</v>
      </c>
      <c r="B55" s="10" t="s">
        <v>36</v>
      </c>
      <c r="C55" s="25">
        <v>9</v>
      </c>
      <c r="D55" s="25">
        <v>279.39999999999998</v>
      </c>
      <c r="E55" s="27">
        <v>254</v>
      </c>
      <c r="F55" s="44">
        <v>18.5</v>
      </c>
      <c r="G55" s="20">
        <f t="shared" si="2"/>
        <v>5.0138609399999998</v>
      </c>
      <c r="H55" s="27">
        <f t="shared" si="3"/>
        <v>3.6897712603892043</v>
      </c>
      <c r="I55" s="8"/>
      <c r="K55" s="21"/>
    </row>
    <row r="56" spans="1:13">
      <c r="A56" s="12"/>
      <c r="C56" s="25">
        <v>9</v>
      </c>
      <c r="D56" s="25">
        <v>279.39999999999998</v>
      </c>
      <c r="E56" s="27">
        <v>381</v>
      </c>
      <c r="F56" s="44">
        <v>27</v>
      </c>
      <c r="G56" s="20">
        <f t="shared" si="2"/>
        <v>7.5207914099999993</v>
      </c>
      <c r="H56" s="27">
        <f t="shared" si="3"/>
        <v>3.5900477128111179</v>
      </c>
      <c r="I56" s="8"/>
      <c r="K56" s="21"/>
    </row>
    <row r="57" spans="1:13">
      <c r="A57" s="12">
        <v>42937</v>
      </c>
      <c r="B57" s="10" t="s">
        <v>36</v>
      </c>
      <c r="C57" s="25">
        <v>9</v>
      </c>
      <c r="D57" s="25">
        <v>1219.2</v>
      </c>
      <c r="E57" s="27">
        <v>2438.4</v>
      </c>
      <c r="F57" s="44">
        <v>610</v>
      </c>
      <c r="G57" s="20">
        <f t="shared" si="2"/>
        <v>210.03519283200001</v>
      </c>
      <c r="H57" s="27">
        <f t="shared" si="3"/>
        <v>2.9042751920527823</v>
      </c>
      <c r="I57" s="8"/>
      <c r="J57" s="10" t="s">
        <v>312</v>
      </c>
      <c r="K57" s="21"/>
    </row>
    <row r="58" spans="1:13">
      <c r="A58" s="12">
        <v>42915</v>
      </c>
      <c r="B58" s="10" t="s">
        <v>13</v>
      </c>
      <c r="C58" s="25">
        <v>10</v>
      </c>
      <c r="D58" s="25">
        <v>89</v>
      </c>
      <c r="E58" s="27">
        <v>124</v>
      </c>
      <c r="F58" s="44">
        <v>5</v>
      </c>
      <c r="G58" s="20">
        <f t="shared" si="2"/>
        <v>0.86632599999999993</v>
      </c>
      <c r="H58" s="27">
        <f t="shared" si="3"/>
        <v>5.7714994124613606</v>
      </c>
      <c r="I58" s="8"/>
      <c r="K58" s="21"/>
    </row>
    <row r="59" spans="1:13">
      <c r="A59" s="12">
        <v>42825</v>
      </c>
      <c r="C59" s="25">
        <v>12</v>
      </c>
      <c r="D59" s="25">
        <v>50</v>
      </c>
      <c r="E59" s="27">
        <v>130</v>
      </c>
      <c r="F59" s="44">
        <v>3</v>
      </c>
      <c r="G59" s="20">
        <f t="shared" si="2"/>
        <v>0.61229999999999996</v>
      </c>
      <c r="H59" s="27">
        <f t="shared" si="3"/>
        <v>4.8995590396864284</v>
      </c>
      <c r="I59" s="8"/>
      <c r="K59" s="21"/>
      <c r="M59" s="10">
        <v>250</v>
      </c>
    </row>
    <row r="60" spans="1:13">
      <c r="A60" s="12">
        <v>42742</v>
      </c>
      <c r="B60" s="10" t="s">
        <v>13</v>
      </c>
      <c r="C60" s="25">
        <v>12</v>
      </c>
      <c r="D60" s="25">
        <v>50.8</v>
      </c>
      <c r="E60" s="27">
        <v>177.8</v>
      </c>
      <c r="F60" s="44">
        <v>3.5</v>
      </c>
      <c r="G60" s="20">
        <f>C60*D60*E60*0.00000785</f>
        <v>0.85083700799999984</v>
      </c>
      <c r="H60" s="27">
        <f>F60/G60</f>
        <v>4.1135963375960731</v>
      </c>
      <c r="I60" s="8"/>
      <c r="K60" s="21"/>
      <c r="L60" s="10" t="s">
        <v>244</v>
      </c>
      <c r="M60" s="10">
        <f>SUM(M19:M59)</f>
        <v>1619.90195632</v>
      </c>
    </row>
    <row r="61" spans="1:13">
      <c r="A61" s="12">
        <v>42836</v>
      </c>
      <c r="B61" s="10" t="s">
        <v>36</v>
      </c>
      <c r="C61" s="25">
        <v>12</v>
      </c>
      <c r="D61" s="25">
        <v>50.8</v>
      </c>
      <c r="E61" s="27">
        <v>330.2</v>
      </c>
      <c r="F61" s="44">
        <v>6.5</v>
      </c>
      <c r="G61" s="20">
        <f>C61*D61*E61*0.00000785</f>
        <v>1.5801258719999995</v>
      </c>
      <c r="H61" s="27">
        <f>F61/G61</f>
        <v>4.1135963375960731</v>
      </c>
      <c r="I61" s="8"/>
      <c r="K61" s="21"/>
    </row>
    <row r="62" spans="1:13">
      <c r="A62" s="12">
        <v>42825</v>
      </c>
      <c r="C62" s="25">
        <v>12</v>
      </c>
      <c r="D62" s="25">
        <v>60</v>
      </c>
      <c r="E62" s="27">
        <v>300</v>
      </c>
      <c r="F62" s="44">
        <v>7.5</v>
      </c>
      <c r="G62" s="20">
        <f>C62*D62*E62*0.00000785</f>
        <v>1.6955999999999998</v>
      </c>
      <c r="H62" s="27">
        <f>F62/G62</f>
        <v>4.4232130219391372</v>
      </c>
      <c r="I62" s="8"/>
      <c r="K62" s="21"/>
      <c r="M62" s="10">
        <f>L63*3</f>
        <v>819.13725204479999</v>
      </c>
    </row>
    <row r="63" spans="1:13">
      <c r="A63" s="12">
        <v>42742</v>
      </c>
      <c r="B63" s="10" t="s">
        <v>13</v>
      </c>
      <c r="C63" s="25">
        <v>12</v>
      </c>
      <c r="D63" s="25">
        <v>76.2</v>
      </c>
      <c r="E63" s="27">
        <v>330.2</v>
      </c>
      <c r="F63" s="44">
        <v>9.1999999999999993</v>
      </c>
      <c r="G63" s="20">
        <f>C63*D63*E63*0.00000785</f>
        <v>2.370188808</v>
      </c>
      <c r="H63" s="27">
        <f>F63/G63</f>
        <v>3.8815473134239857</v>
      </c>
      <c r="I63" s="8"/>
      <c r="K63" s="21"/>
      <c r="L63" s="10">
        <f>4*8*12*12*25.4*25.4*4.5*0.00000785*2.6</f>
        <v>273.0457506816</v>
      </c>
      <c r="M63" s="10">
        <v>250</v>
      </c>
    </row>
    <row r="64" spans="1:13">
      <c r="A64" s="12">
        <v>42742</v>
      </c>
      <c r="B64" s="10" t="s">
        <v>13</v>
      </c>
      <c r="C64" s="25">
        <v>12</v>
      </c>
      <c r="D64" s="25">
        <v>101.6</v>
      </c>
      <c r="E64" s="27">
        <v>101.6</v>
      </c>
      <c r="F64" s="44">
        <v>4</v>
      </c>
      <c r="G64" s="20">
        <f t="shared" ref="G64:G101" si="6">C64*D64*E64*0.00000785</f>
        <v>0.97238515199999975</v>
      </c>
      <c r="H64" s="27">
        <f t="shared" ref="H64:H101" si="7">F64/G64</f>
        <v>4.1135963375960731</v>
      </c>
      <c r="I64" s="8"/>
      <c r="J64" s="10" t="s">
        <v>88</v>
      </c>
      <c r="K64" s="21"/>
    </row>
    <row r="65" spans="1:13">
      <c r="A65" s="12">
        <v>42742</v>
      </c>
      <c r="B65" s="10" t="s">
        <v>13</v>
      </c>
      <c r="C65" s="25">
        <v>12</v>
      </c>
      <c r="D65" s="25">
        <v>101.6</v>
      </c>
      <c r="E65" s="27">
        <v>177.8</v>
      </c>
      <c r="F65" s="44">
        <v>6.6</v>
      </c>
      <c r="G65" s="20">
        <f t="shared" si="6"/>
        <v>1.7016740159999997</v>
      </c>
      <c r="H65" s="27">
        <f t="shared" si="7"/>
        <v>3.8785336897334401</v>
      </c>
      <c r="I65" s="8"/>
      <c r="J65" s="10" t="s">
        <v>39</v>
      </c>
      <c r="K65" s="21"/>
    </row>
    <row r="66" spans="1:13">
      <c r="A66" s="12">
        <v>42616</v>
      </c>
      <c r="B66" s="10" t="s">
        <v>36</v>
      </c>
      <c r="C66" s="25">
        <v>12</v>
      </c>
      <c r="D66" s="25">
        <v>101.6</v>
      </c>
      <c r="E66" s="27">
        <v>304.8</v>
      </c>
      <c r="F66" s="44">
        <v>9.8000000000000007</v>
      </c>
      <c r="G66" s="20">
        <f t="shared" si="6"/>
        <v>2.9171554559999997</v>
      </c>
      <c r="H66" s="27">
        <f t="shared" si="7"/>
        <v>3.3594370090367929</v>
      </c>
      <c r="I66" s="8"/>
      <c r="J66" s="10" t="s">
        <v>87</v>
      </c>
      <c r="K66" s="21"/>
    </row>
    <row r="67" spans="1:13">
      <c r="A67" s="12">
        <v>42742</v>
      </c>
      <c r="B67" s="10" t="s">
        <v>13</v>
      </c>
      <c r="C67" s="25">
        <v>12</v>
      </c>
      <c r="D67" s="25">
        <v>101.6</v>
      </c>
      <c r="E67" s="27">
        <v>330.2</v>
      </c>
      <c r="F67" s="44">
        <v>12</v>
      </c>
      <c r="G67" s="20">
        <f t="shared" si="6"/>
        <v>3.1602517439999991</v>
      </c>
      <c r="H67" s="27">
        <f t="shared" si="7"/>
        <v>3.7971658500886831</v>
      </c>
      <c r="I67" s="8"/>
      <c r="J67" s="10" t="s">
        <v>88</v>
      </c>
      <c r="K67" s="21"/>
    </row>
    <row r="68" spans="1:13">
      <c r="A68" s="12">
        <v>42857</v>
      </c>
      <c r="B68" s="10" t="s">
        <v>36</v>
      </c>
      <c r="C68" s="25">
        <v>12</v>
      </c>
      <c r="D68" s="25">
        <v>1219.2</v>
      </c>
      <c r="E68" s="27">
        <v>2438.4</v>
      </c>
      <c r="F68" s="44">
        <v>830</v>
      </c>
      <c r="G68" s="20">
        <f t="shared" si="6"/>
        <v>280.04692377600003</v>
      </c>
      <c r="H68" s="27">
        <f t="shared" si="7"/>
        <v>2.963789027955503</v>
      </c>
      <c r="I68" s="8"/>
      <c r="J68" s="10" t="s">
        <v>88</v>
      </c>
      <c r="K68" s="21"/>
      <c r="M68" s="10">
        <v>90</v>
      </c>
    </row>
    <row r="69" spans="1:13">
      <c r="A69" s="12">
        <v>42884</v>
      </c>
      <c r="B69" s="10" t="s">
        <v>36</v>
      </c>
      <c r="C69" s="25">
        <v>12</v>
      </c>
      <c r="D69" s="25">
        <v>1219.2</v>
      </c>
      <c r="E69" s="27">
        <v>2438.4</v>
      </c>
      <c r="F69" s="44">
        <v>812</v>
      </c>
      <c r="G69" s="20">
        <f t="shared" si="6"/>
        <v>280.04692377600003</v>
      </c>
      <c r="H69" s="27">
        <f t="shared" si="7"/>
        <v>2.8995140851805643</v>
      </c>
      <c r="I69" s="8"/>
      <c r="K69" s="21"/>
    </row>
    <row r="70" spans="1:13">
      <c r="A70" s="12">
        <v>42907</v>
      </c>
      <c r="B70" s="10" t="s">
        <v>36</v>
      </c>
      <c r="C70" s="25">
        <v>12</v>
      </c>
      <c r="D70" s="25">
        <v>1219.2</v>
      </c>
      <c r="E70" s="27">
        <v>2438.4</v>
      </c>
      <c r="F70" s="44">
        <v>798</v>
      </c>
      <c r="G70" s="20">
        <f t="shared" si="6"/>
        <v>280.04692377600003</v>
      </c>
      <c r="H70" s="27">
        <f t="shared" si="7"/>
        <v>2.8495224630222791</v>
      </c>
      <c r="I70" s="8"/>
      <c r="K70" s="21"/>
    </row>
    <row r="71" spans="1:13">
      <c r="A71" s="12">
        <v>42949</v>
      </c>
      <c r="B71" s="10" t="s">
        <v>36</v>
      </c>
      <c r="C71" s="25">
        <v>12</v>
      </c>
      <c r="D71" s="25">
        <v>1219.2</v>
      </c>
      <c r="E71" s="27">
        <v>2438.4</v>
      </c>
      <c r="F71" s="44">
        <v>812</v>
      </c>
      <c r="G71" s="20">
        <f t="shared" si="6"/>
        <v>280.04692377600003</v>
      </c>
      <c r="H71" s="27">
        <f t="shared" si="7"/>
        <v>2.8995140851805643</v>
      </c>
      <c r="I71" s="8"/>
      <c r="K71" s="21"/>
    </row>
    <row r="72" spans="1:13">
      <c r="A72" s="12">
        <v>42800</v>
      </c>
      <c r="B72" s="10" t="s">
        <v>36</v>
      </c>
      <c r="C72" s="25">
        <v>12</v>
      </c>
      <c r="D72" s="25">
        <v>101.6</v>
      </c>
      <c r="E72" s="27">
        <v>254</v>
      </c>
      <c r="F72" s="44">
        <v>9.6</v>
      </c>
      <c r="G72" s="20">
        <f t="shared" si="6"/>
        <v>2.4309628799999992</v>
      </c>
      <c r="H72" s="27">
        <f t="shared" si="7"/>
        <v>3.9490524840922308</v>
      </c>
      <c r="I72" s="8"/>
      <c r="K72" s="21"/>
    </row>
    <row r="73" spans="1:13">
      <c r="A73" s="12">
        <v>42814</v>
      </c>
      <c r="B73" s="10" t="s">
        <v>13</v>
      </c>
      <c r="C73" s="25">
        <v>12</v>
      </c>
      <c r="D73" s="25">
        <v>120</v>
      </c>
      <c r="E73" s="27">
        <v>130</v>
      </c>
      <c r="F73" s="44">
        <v>6</v>
      </c>
      <c r="G73" s="20">
        <f t="shared" si="6"/>
        <v>1.4695199999999999</v>
      </c>
      <c r="H73" s="27">
        <f t="shared" si="7"/>
        <v>4.082965866405357</v>
      </c>
      <c r="I73" s="8"/>
      <c r="J73" s="10" t="s">
        <v>249</v>
      </c>
      <c r="K73" s="21"/>
      <c r="M73" s="10">
        <f>SUM(M62:M68)</f>
        <v>1159.1372520447999</v>
      </c>
    </row>
    <row r="74" spans="1:13">
      <c r="A74" s="12">
        <v>42928</v>
      </c>
      <c r="B74" s="10" t="s">
        <v>36</v>
      </c>
      <c r="C74" s="25">
        <v>12</v>
      </c>
      <c r="D74" s="25">
        <v>120</v>
      </c>
      <c r="E74" s="27">
        <v>600</v>
      </c>
      <c r="F74" s="44">
        <v>24.5</v>
      </c>
      <c r="G74" s="20">
        <f t="shared" si="6"/>
        <v>6.7823999999999991</v>
      </c>
      <c r="H74" s="27">
        <f t="shared" si="7"/>
        <v>3.6122906345836285</v>
      </c>
      <c r="I74" s="8"/>
      <c r="K74" s="21"/>
    </row>
    <row r="75" spans="1:13">
      <c r="A75" s="12">
        <v>42800</v>
      </c>
      <c r="B75" s="10" t="s">
        <v>36</v>
      </c>
      <c r="C75" s="25">
        <v>12</v>
      </c>
      <c r="D75" s="25">
        <v>127</v>
      </c>
      <c r="E75" s="27">
        <v>127</v>
      </c>
      <c r="F75" s="44">
        <v>6.2</v>
      </c>
      <c r="G75" s="20">
        <f t="shared" si="6"/>
        <v>1.5193517999999999</v>
      </c>
      <c r="H75" s="27">
        <f t="shared" si="7"/>
        <v>4.0806875668953042</v>
      </c>
      <c r="I75" s="8"/>
      <c r="K75" s="21"/>
    </row>
    <row r="76" spans="1:13">
      <c r="A76" s="12">
        <v>42829</v>
      </c>
      <c r="B76" s="10" t="s">
        <v>13</v>
      </c>
      <c r="C76" s="25">
        <v>12</v>
      </c>
      <c r="D76" s="25">
        <v>127</v>
      </c>
      <c r="E76" s="27">
        <v>127</v>
      </c>
      <c r="F76" s="44">
        <v>7.2</v>
      </c>
      <c r="G76" s="20">
        <f t="shared" si="6"/>
        <v>1.5193517999999999</v>
      </c>
      <c r="H76" s="27">
        <f t="shared" si="7"/>
        <v>4.7388629809106755</v>
      </c>
      <c r="I76" s="8"/>
      <c r="K76" s="21"/>
    </row>
    <row r="77" spans="1:13">
      <c r="A77" s="12">
        <v>42615</v>
      </c>
      <c r="B77" s="10" t="s">
        <v>36</v>
      </c>
      <c r="C77" s="25">
        <v>12</v>
      </c>
      <c r="D77" s="25">
        <v>127</v>
      </c>
      <c r="E77" s="25">
        <v>304.8</v>
      </c>
      <c r="F77" s="44">
        <v>12</v>
      </c>
      <c r="G77" s="20">
        <f t="shared" si="6"/>
        <v>3.6464443199999996</v>
      </c>
      <c r="H77" s="27">
        <f t="shared" si="7"/>
        <v>3.2908770700768581</v>
      </c>
      <c r="I77" s="8"/>
      <c r="J77" s="10" t="s">
        <v>170</v>
      </c>
      <c r="K77" s="21"/>
    </row>
    <row r="78" spans="1:13">
      <c r="A78" s="12">
        <v>42616</v>
      </c>
      <c r="B78" s="10" t="s">
        <v>36</v>
      </c>
      <c r="C78" s="25">
        <v>12</v>
      </c>
      <c r="D78" s="25">
        <v>127</v>
      </c>
      <c r="E78" s="25">
        <v>304.8</v>
      </c>
      <c r="F78" s="44">
        <v>12</v>
      </c>
      <c r="G78" s="20">
        <f t="shared" si="6"/>
        <v>3.6464443199999996</v>
      </c>
      <c r="H78" s="27">
        <f t="shared" si="7"/>
        <v>3.2908770700768581</v>
      </c>
      <c r="I78" s="8"/>
      <c r="J78" s="10" t="s">
        <v>212</v>
      </c>
      <c r="K78" s="21"/>
    </row>
    <row r="79" spans="1:13">
      <c r="A79" s="12">
        <v>42825</v>
      </c>
      <c r="C79" s="25">
        <v>12</v>
      </c>
      <c r="D79" s="25">
        <v>130</v>
      </c>
      <c r="E79" s="27">
        <v>300</v>
      </c>
      <c r="F79" s="44">
        <v>14.5</v>
      </c>
      <c r="G79" s="20">
        <f>C79*D79*E79*0.00000785</f>
        <v>3.6737999999999995</v>
      </c>
      <c r="H79" s="27">
        <f>F79/G79</f>
        <v>3.9468670041918457</v>
      </c>
      <c r="I79" s="8"/>
      <c r="J79" s="10" t="s">
        <v>88</v>
      </c>
      <c r="K79" s="21"/>
    </row>
    <row r="80" spans="1:13">
      <c r="A80" s="12">
        <v>42814</v>
      </c>
      <c r="C80" s="25">
        <v>12</v>
      </c>
      <c r="D80" s="25">
        <v>130</v>
      </c>
      <c r="E80" s="27">
        <v>325</v>
      </c>
      <c r="F80" s="44">
        <v>15.7</v>
      </c>
      <c r="G80" s="20">
        <f>C80*D80*E80*0.00000785</f>
        <v>3.9799499999999997</v>
      </c>
      <c r="H80" s="27">
        <f>F80/G80</f>
        <v>3.9447731755424065</v>
      </c>
      <c r="I80" s="8"/>
      <c r="K80" s="21"/>
    </row>
    <row r="81" spans="1:13">
      <c r="A81" s="12">
        <v>42742</v>
      </c>
      <c r="B81" s="10" t="s">
        <v>13</v>
      </c>
      <c r="C81" s="25">
        <v>12</v>
      </c>
      <c r="D81" s="25">
        <v>152.4</v>
      </c>
      <c r="E81" s="27">
        <v>330.2</v>
      </c>
      <c r="F81" s="44">
        <v>17.8</v>
      </c>
      <c r="G81" s="20">
        <f t="shared" si="6"/>
        <v>4.740377616</v>
      </c>
      <c r="H81" s="27">
        <f t="shared" si="7"/>
        <v>3.7549751184210303</v>
      </c>
      <c r="I81" s="8"/>
      <c r="K81" s="21"/>
      <c r="M81" s="10">
        <f>L86*1</f>
        <v>151.69208371199997</v>
      </c>
    </row>
    <row r="82" spans="1:13">
      <c r="A82" s="12">
        <v>42836</v>
      </c>
      <c r="B82" s="10" t="s">
        <v>36</v>
      </c>
      <c r="C82" s="25">
        <v>12</v>
      </c>
      <c r="D82" s="25">
        <v>152.4</v>
      </c>
      <c r="E82" s="27">
        <v>330.2</v>
      </c>
      <c r="F82" s="44">
        <v>17.5</v>
      </c>
      <c r="G82" s="20">
        <f t="shared" si="6"/>
        <v>4.740377616</v>
      </c>
      <c r="H82" s="27">
        <f t="shared" si="7"/>
        <v>3.6916890209195521</v>
      </c>
      <c r="I82" s="8"/>
      <c r="J82" s="10" t="s">
        <v>88</v>
      </c>
      <c r="K82" s="21"/>
    </row>
    <row r="83" spans="1:13">
      <c r="A83" s="12">
        <v>42917</v>
      </c>
      <c r="B83" s="10" t="s">
        <v>36</v>
      </c>
      <c r="C83" s="25">
        <v>12</v>
      </c>
      <c r="D83" s="25">
        <v>152.4</v>
      </c>
      <c r="E83" s="27">
        <v>330.2</v>
      </c>
      <c r="F83" s="44">
        <v>18</v>
      </c>
      <c r="G83" s="20">
        <f t="shared" si="6"/>
        <v>4.740377616</v>
      </c>
      <c r="H83" s="27">
        <f t="shared" si="7"/>
        <v>3.7971658500886822</v>
      </c>
      <c r="I83" s="8"/>
      <c r="K83" s="21"/>
    </row>
    <row r="84" spans="1:13">
      <c r="A84" s="12">
        <v>42959</v>
      </c>
      <c r="B84" s="10" t="s">
        <v>36</v>
      </c>
      <c r="C84" s="25">
        <v>12</v>
      </c>
      <c r="D84" s="25">
        <v>152.4</v>
      </c>
      <c r="E84" s="27">
        <v>3657.6</v>
      </c>
      <c r="F84" s="44">
        <v>1523.75</v>
      </c>
      <c r="G84" s="20">
        <f t="shared" si="6"/>
        <v>52.508798208000002</v>
      </c>
      <c r="H84" s="27">
        <f t="shared" si="7"/>
        <v>29.018946386166736</v>
      </c>
      <c r="I84" s="8"/>
      <c r="K84" s="21"/>
    </row>
    <row r="85" spans="1:13">
      <c r="A85" s="12">
        <v>42954</v>
      </c>
      <c r="B85" s="10" t="s">
        <v>36</v>
      </c>
      <c r="C85" s="25">
        <v>12</v>
      </c>
      <c r="D85" s="25">
        <v>1524</v>
      </c>
      <c r="E85" s="27">
        <v>2438.4</v>
      </c>
      <c r="F85" s="44">
        <v>1015</v>
      </c>
      <c r="G85" s="20">
        <f t="shared" ref="G85" si="8">C85*D85*E85*0.00000785</f>
        <v>350.05865471999999</v>
      </c>
      <c r="H85" s="27">
        <f t="shared" ref="H85" si="9">F85/G85</f>
        <v>2.8995140851805647</v>
      </c>
      <c r="I85" s="8"/>
      <c r="K85" s="21"/>
    </row>
    <row r="86" spans="1:13">
      <c r="A86" s="12">
        <v>42814</v>
      </c>
      <c r="C86" s="25">
        <v>15</v>
      </c>
      <c r="D86" s="25">
        <v>177.8</v>
      </c>
      <c r="E86" s="27">
        <v>2413</v>
      </c>
      <c r="F86" s="44">
        <v>193</v>
      </c>
      <c r="G86" s="20">
        <f t="shared" si="6"/>
        <v>50.518447349999995</v>
      </c>
      <c r="H86" s="27">
        <f t="shared" si="7"/>
        <v>3.8203866136832096</v>
      </c>
      <c r="I86" s="8"/>
      <c r="K86" s="21"/>
      <c r="L86" s="10">
        <f>80*1*12*25.4*25.4*12*0.00000785*2.6</f>
        <v>151.69208371199997</v>
      </c>
      <c r="M86" s="10">
        <v>200</v>
      </c>
    </row>
    <row r="87" spans="1:13">
      <c r="A87" s="12">
        <v>42878</v>
      </c>
      <c r="B87" s="10" t="s">
        <v>36</v>
      </c>
      <c r="C87" s="25">
        <v>15.875</v>
      </c>
      <c r="D87" s="25">
        <v>203.2</v>
      </c>
      <c r="E87" s="27">
        <v>215.9</v>
      </c>
      <c r="F87" s="44">
        <v>19.5</v>
      </c>
      <c r="G87" s="20">
        <f t="shared" si="6"/>
        <v>5.467134226999999</v>
      </c>
      <c r="H87" s="27">
        <f t="shared" si="7"/>
        <v>3.5667681074478224</v>
      </c>
      <c r="I87" s="8"/>
      <c r="K87" s="21"/>
    </row>
    <row r="88" spans="1:13">
      <c r="A88" s="12"/>
      <c r="C88" s="25">
        <v>15.88</v>
      </c>
      <c r="D88" s="25">
        <v>203.2</v>
      </c>
      <c r="E88" s="27">
        <v>304.8</v>
      </c>
      <c r="F88" s="44">
        <v>27.5</v>
      </c>
      <c r="G88" s="20">
        <f t="shared" si="6"/>
        <v>7.720738106879999</v>
      </c>
      <c r="H88" s="27">
        <f t="shared" si="7"/>
        <v>3.5618356197698993</v>
      </c>
      <c r="I88" s="8"/>
      <c r="K88" s="21"/>
    </row>
    <row r="89" spans="1:13">
      <c r="A89" s="12">
        <v>42935</v>
      </c>
      <c r="B89" s="10" t="s">
        <v>36</v>
      </c>
      <c r="C89" s="25">
        <v>16</v>
      </c>
      <c r="D89" s="25">
        <v>150</v>
      </c>
      <c r="E89" s="27">
        <v>150</v>
      </c>
      <c r="F89" s="44">
        <v>11</v>
      </c>
      <c r="G89" s="20">
        <f t="shared" si="6"/>
        <v>2.8259999999999996</v>
      </c>
      <c r="H89" s="27">
        <f t="shared" si="7"/>
        <v>3.8924274593064405</v>
      </c>
      <c r="I89" s="8"/>
      <c r="K89" s="21"/>
    </row>
    <row r="90" spans="1:13">
      <c r="A90" s="12">
        <v>42884</v>
      </c>
      <c r="B90" s="10" t="s">
        <v>36</v>
      </c>
      <c r="C90" s="25">
        <v>16</v>
      </c>
      <c r="D90" s="25">
        <v>1219.2</v>
      </c>
      <c r="E90" s="27">
        <v>2438.4</v>
      </c>
      <c r="F90" s="44">
        <v>1066</v>
      </c>
      <c r="G90" s="20">
        <f t="shared" si="6"/>
        <v>373.39589836800002</v>
      </c>
      <c r="H90" s="27">
        <f t="shared" si="7"/>
        <v>2.8548787082535241</v>
      </c>
      <c r="I90" s="8"/>
      <c r="K90" s="21"/>
    </row>
    <row r="91" spans="1:13">
      <c r="A91" s="12"/>
      <c r="C91" s="25">
        <v>16</v>
      </c>
      <c r="D91" s="25">
        <v>609.6</v>
      </c>
      <c r="E91" s="27">
        <v>609.6</v>
      </c>
      <c r="F91" s="44">
        <v>166</v>
      </c>
      <c r="G91" s="20">
        <f t="shared" si="6"/>
        <v>46.674487296000002</v>
      </c>
      <c r="H91" s="27">
        <f t="shared" si="7"/>
        <v>3.5565468335466037</v>
      </c>
      <c r="I91" s="8"/>
      <c r="K91" s="21"/>
    </row>
    <row r="92" spans="1:13">
      <c r="A92" s="12">
        <v>42971</v>
      </c>
      <c r="B92" s="10" t="s">
        <v>36</v>
      </c>
      <c r="C92" s="25">
        <v>16</v>
      </c>
      <c r="D92" s="25">
        <v>609.6</v>
      </c>
      <c r="E92" s="27">
        <v>1219.2</v>
      </c>
      <c r="F92" s="44">
        <v>316</v>
      </c>
      <c r="G92" s="20">
        <f t="shared" si="6"/>
        <v>93.348974592000005</v>
      </c>
      <c r="H92" s="27">
        <f t="shared" si="7"/>
        <v>3.3851469861467676</v>
      </c>
      <c r="I92" s="8"/>
      <c r="K92" s="21"/>
    </row>
    <row r="93" spans="1:13">
      <c r="A93" s="12">
        <v>42801</v>
      </c>
      <c r="B93" s="10" t="s">
        <v>36</v>
      </c>
      <c r="C93" s="25">
        <v>16</v>
      </c>
      <c r="D93" s="25">
        <v>1219.2</v>
      </c>
      <c r="E93" s="27">
        <v>1828.8</v>
      </c>
      <c r="F93" s="44">
        <v>925</v>
      </c>
      <c r="G93" s="20">
        <f t="shared" si="6"/>
        <v>280.04692377599997</v>
      </c>
      <c r="H93" s="27">
        <f t="shared" si="7"/>
        <v>3.3030178926010132</v>
      </c>
      <c r="I93" s="8"/>
      <c r="K93" s="21"/>
    </row>
    <row r="94" spans="1:13">
      <c r="A94" s="12">
        <v>42861</v>
      </c>
      <c r="B94" s="10" t="s">
        <v>36</v>
      </c>
      <c r="C94" s="25">
        <v>16</v>
      </c>
      <c r="D94" s="25">
        <v>1575</v>
      </c>
      <c r="E94" s="27">
        <v>6096</v>
      </c>
      <c r="F94" s="44">
        <v>2508</v>
      </c>
      <c r="G94" s="20">
        <f t="shared" si="6"/>
        <v>1205.9107199999999</v>
      </c>
      <c r="H94" s="27">
        <f t="shared" si="7"/>
        <v>2.07975595407262</v>
      </c>
      <c r="I94" s="8"/>
      <c r="K94" s="21"/>
    </row>
    <row r="95" spans="1:13">
      <c r="A95" s="12">
        <v>42837</v>
      </c>
      <c r="B95" s="10" t="s">
        <v>36</v>
      </c>
      <c r="C95" s="25">
        <v>20</v>
      </c>
      <c r="D95" s="25">
        <v>150</v>
      </c>
      <c r="E95" s="75">
        <v>1524</v>
      </c>
      <c r="F95" s="44">
        <v>143</v>
      </c>
      <c r="G95" s="20">
        <f t="shared" si="6"/>
        <v>35.8902</v>
      </c>
      <c r="H95" s="27">
        <f t="shared" si="7"/>
        <v>3.9843745646443876</v>
      </c>
      <c r="I95" s="8"/>
      <c r="K95" s="21"/>
    </row>
    <row r="96" spans="1:13">
      <c r="A96" s="12">
        <v>42861</v>
      </c>
      <c r="B96" s="10" t="s">
        <v>36</v>
      </c>
      <c r="C96" s="25">
        <v>19.05</v>
      </c>
      <c r="D96" s="25">
        <v>279.39999999999998</v>
      </c>
      <c r="E96" s="27">
        <v>1524</v>
      </c>
      <c r="F96" s="44">
        <v>215</v>
      </c>
      <c r="G96" s="20">
        <f t="shared" si="6"/>
        <v>63.676033937999989</v>
      </c>
      <c r="H96" s="27">
        <f t="shared" si="7"/>
        <v>3.3764665715415152</v>
      </c>
      <c r="I96" s="8"/>
      <c r="K96" s="21"/>
      <c r="M96" s="10">
        <f>SUM(M81:M86)</f>
        <v>351.692083712</v>
      </c>
    </row>
    <row r="97" spans="1:13">
      <c r="A97" s="12">
        <v>42909</v>
      </c>
      <c r="B97" s="10" t="s">
        <v>36</v>
      </c>
      <c r="C97" s="25">
        <v>19.05</v>
      </c>
      <c r="D97" s="25">
        <v>304.8</v>
      </c>
      <c r="E97" s="27">
        <v>1828.8</v>
      </c>
      <c r="F97" s="44">
        <v>280</v>
      </c>
      <c r="G97" s="20">
        <f t="shared" si="6"/>
        <v>83.357717155200007</v>
      </c>
      <c r="H97" s="27">
        <f t="shared" si="7"/>
        <v>3.359017131895305</v>
      </c>
      <c r="I97" s="8"/>
      <c r="K97" s="21"/>
    </row>
    <row r="98" spans="1:13">
      <c r="A98" s="12">
        <v>42825</v>
      </c>
      <c r="C98" s="25">
        <v>20</v>
      </c>
      <c r="D98" s="25">
        <v>120</v>
      </c>
      <c r="E98" s="27">
        <v>130</v>
      </c>
      <c r="F98" s="44">
        <v>9.6</v>
      </c>
      <c r="G98" s="20">
        <f t="shared" si="6"/>
        <v>2.4491999999999998</v>
      </c>
      <c r="H98" s="27">
        <f t="shared" si="7"/>
        <v>3.9196472317491429</v>
      </c>
      <c r="I98" s="8"/>
      <c r="K98" s="21"/>
    </row>
    <row r="99" spans="1:13">
      <c r="A99" s="12">
        <v>42821</v>
      </c>
      <c r="B99" s="10" t="s">
        <v>13</v>
      </c>
      <c r="C99" s="25">
        <v>20</v>
      </c>
      <c r="D99" s="25">
        <v>130</v>
      </c>
      <c r="E99" s="27">
        <v>150</v>
      </c>
      <c r="F99" s="44">
        <v>12</v>
      </c>
      <c r="G99" s="20">
        <f t="shared" si="6"/>
        <v>3.0614999999999997</v>
      </c>
      <c r="H99" s="27">
        <f t="shared" si="7"/>
        <v>3.9196472317491429</v>
      </c>
      <c r="I99" s="8"/>
      <c r="K99" s="21"/>
    </row>
    <row r="100" spans="1:13">
      <c r="C100" s="25">
        <v>20</v>
      </c>
      <c r="D100" s="25">
        <v>150</v>
      </c>
      <c r="E100" s="27">
        <v>350</v>
      </c>
      <c r="F100" s="44">
        <v>31</v>
      </c>
      <c r="G100" s="20">
        <f t="shared" si="6"/>
        <v>8.2424999999999997</v>
      </c>
      <c r="H100" s="27">
        <f t="shared" si="7"/>
        <v>3.7609948437973917</v>
      </c>
      <c r="I100" s="8"/>
      <c r="K100" s="21"/>
    </row>
    <row r="101" spans="1:13">
      <c r="A101" s="51">
        <v>42915</v>
      </c>
      <c r="B101" s="10" t="s">
        <v>36</v>
      </c>
      <c r="C101" s="25">
        <v>20</v>
      </c>
      <c r="D101" s="25">
        <v>152.4</v>
      </c>
      <c r="E101" s="27">
        <v>1244.5999999999999</v>
      </c>
      <c r="F101" s="44">
        <v>110</v>
      </c>
      <c r="G101" s="20">
        <f t="shared" si="6"/>
        <v>29.779295279999996</v>
      </c>
      <c r="H101" s="27">
        <f t="shared" si="7"/>
        <v>3.6938416092699429</v>
      </c>
      <c r="I101" s="8"/>
      <c r="K101" s="21"/>
    </row>
    <row r="102" spans="1:13">
      <c r="A102" s="12">
        <v>42726</v>
      </c>
      <c r="B102" s="10" t="s">
        <v>13</v>
      </c>
      <c r="C102" s="25">
        <v>20</v>
      </c>
      <c r="D102" s="25">
        <v>152.4</v>
      </c>
      <c r="E102" s="27">
        <v>558.79999999999995</v>
      </c>
      <c r="F102" s="44">
        <v>47</v>
      </c>
      <c r="G102" s="20">
        <f t="shared" ref="G102:G125" si="10">C102*D102*E102*0.00000785</f>
        <v>13.370295839999999</v>
      </c>
      <c r="H102" s="27">
        <f t="shared" ref="H102:H125" si="11">F102/G102</f>
        <v>3.5152550521275527</v>
      </c>
      <c r="I102" s="8"/>
    </row>
    <row r="103" spans="1:13">
      <c r="A103" s="12"/>
      <c r="C103" s="25">
        <v>20</v>
      </c>
      <c r="D103" s="25">
        <v>304.8</v>
      </c>
      <c r="E103" s="27">
        <v>762</v>
      </c>
      <c r="F103" s="44">
        <v>127.5</v>
      </c>
      <c r="G103" s="20">
        <f t="shared" si="10"/>
        <v>36.464443199999998</v>
      </c>
      <c r="H103" s="27">
        <f t="shared" si="11"/>
        <v>3.4965568869566614</v>
      </c>
      <c r="I103" s="28"/>
      <c r="M103" s="10">
        <f>L104*2</f>
        <v>171.24350783488001</v>
      </c>
    </row>
    <row r="104" spans="1:13">
      <c r="A104" s="12">
        <v>42801</v>
      </c>
      <c r="B104" s="10" t="s">
        <v>36</v>
      </c>
      <c r="C104" s="25">
        <v>20</v>
      </c>
      <c r="D104" s="25">
        <v>304.8</v>
      </c>
      <c r="E104" s="27">
        <v>762</v>
      </c>
      <c r="F104" s="44">
        <v>131.30000000000001</v>
      </c>
      <c r="G104" s="20">
        <f t="shared" si="10"/>
        <v>36.464443199999998</v>
      </c>
      <c r="H104" s="27">
        <f t="shared" si="11"/>
        <v>3.6007679941757624</v>
      </c>
      <c r="I104" s="28"/>
      <c r="L104" s="10">
        <f>16*16*1*25.4*25.4*25.4*0.00000785*2.6</f>
        <v>85.621753917440003</v>
      </c>
      <c r="M104" s="10">
        <v>150</v>
      </c>
    </row>
    <row r="105" spans="1:13">
      <c r="A105" s="12">
        <v>42770</v>
      </c>
      <c r="B105" s="10" t="s">
        <v>36</v>
      </c>
      <c r="C105" s="25">
        <v>20</v>
      </c>
      <c r="D105" s="25">
        <v>304.8</v>
      </c>
      <c r="E105" s="27">
        <v>838.2</v>
      </c>
      <c r="F105" s="44">
        <v>138.5</v>
      </c>
      <c r="G105" s="20">
        <f t="shared" si="10"/>
        <v>40.110887519999999</v>
      </c>
      <c r="H105" s="27">
        <f t="shared" si="11"/>
        <v>3.4529278348912484</v>
      </c>
      <c r="I105" s="28"/>
    </row>
    <row r="106" spans="1:13">
      <c r="A106" s="12">
        <v>42825</v>
      </c>
      <c r="C106" s="25">
        <v>20</v>
      </c>
      <c r="D106" s="25">
        <v>175</v>
      </c>
      <c r="E106" s="27"/>
      <c r="F106" s="44">
        <v>19</v>
      </c>
      <c r="G106" s="20">
        <f t="shared" si="10"/>
        <v>0</v>
      </c>
      <c r="H106" s="27" t="e">
        <f t="shared" si="11"/>
        <v>#DIV/0!</v>
      </c>
      <c r="I106" s="28"/>
      <c r="L106" s="10" t="s">
        <v>246</v>
      </c>
    </row>
    <row r="107" spans="1:13">
      <c r="A107" s="12">
        <v>42906</v>
      </c>
      <c r="C107" s="25">
        <v>22.22</v>
      </c>
      <c r="D107" s="25">
        <v>812.8</v>
      </c>
      <c r="E107" s="27">
        <v>304.8</v>
      </c>
      <c r="F107" s="44">
        <v>147.5</v>
      </c>
      <c r="G107" s="20">
        <f t="shared" si="10"/>
        <v>43.212796154879996</v>
      </c>
      <c r="H107" s="27">
        <f t="shared" si="11"/>
        <v>3.4133407954287844</v>
      </c>
      <c r="I107" s="28"/>
    </row>
    <row r="108" spans="1:13">
      <c r="A108" s="12">
        <v>42690</v>
      </c>
      <c r="B108" s="10" t="s">
        <v>13</v>
      </c>
      <c r="C108" s="25">
        <v>25</v>
      </c>
      <c r="D108" s="25">
        <v>50</v>
      </c>
      <c r="E108" s="27">
        <v>190.5</v>
      </c>
      <c r="F108" s="44">
        <v>47</v>
      </c>
      <c r="G108" s="20">
        <f t="shared" si="10"/>
        <v>1.8692812499999998</v>
      </c>
      <c r="H108" s="27">
        <f t="shared" si="11"/>
        <v>25.143353896049621</v>
      </c>
      <c r="I108" s="28"/>
      <c r="M108" s="10">
        <f>L109*4</f>
        <v>140</v>
      </c>
    </row>
    <row r="109" spans="1:13">
      <c r="A109" s="12">
        <v>42690</v>
      </c>
      <c r="B109" s="10" t="s">
        <v>13</v>
      </c>
      <c r="C109" s="25">
        <v>25</v>
      </c>
      <c r="D109" s="25">
        <v>50</v>
      </c>
      <c r="E109" s="27">
        <v>241.3</v>
      </c>
      <c r="F109" s="44">
        <v>8</v>
      </c>
      <c r="G109" s="20">
        <f t="shared" si="10"/>
        <v>2.3677562499999998</v>
      </c>
      <c r="H109" s="27">
        <f t="shared" si="11"/>
        <v>3.3787261674422782</v>
      </c>
      <c r="I109" s="28" t="s">
        <v>160</v>
      </c>
      <c r="L109" s="10">
        <v>35</v>
      </c>
      <c r="M109" s="10">
        <f>SUM(M103:M108)</f>
        <v>461.24350783488001</v>
      </c>
    </row>
    <row r="110" spans="1:13">
      <c r="A110" s="12">
        <v>42915</v>
      </c>
      <c r="B110" s="10" t="s">
        <v>13</v>
      </c>
      <c r="C110" s="25">
        <v>25</v>
      </c>
      <c r="D110" s="25">
        <v>133.4</v>
      </c>
      <c r="E110" s="27"/>
      <c r="F110" s="44">
        <v>26</v>
      </c>
      <c r="G110" s="20">
        <f t="shared" si="10"/>
        <v>0</v>
      </c>
      <c r="H110" s="27" t="e">
        <f t="shared" si="11"/>
        <v>#DIV/0!</v>
      </c>
      <c r="I110" s="28" t="s">
        <v>270</v>
      </c>
    </row>
    <row r="111" spans="1:13">
      <c r="A111" s="12">
        <v>42924</v>
      </c>
      <c r="B111" s="10" t="s">
        <v>166</v>
      </c>
      <c r="C111" s="25">
        <v>25</v>
      </c>
      <c r="D111" s="25">
        <v>300</v>
      </c>
      <c r="E111" s="27">
        <v>222.25</v>
      </c>
      <c r="F111" s="44">
        <v>70.5</v>
      </c>
      <c r="G111" s="20">
        <f t="shared" si="10"/>
        <v>13.08496875</v>
      </c>
      <c r="H111" s="27">
        <f t="shared" si="11"/>
        <v>5.3878615491534898</v>
      </c>
      <c r="I111" s="28"/>
    </row>
    <row r="112" spans="1:13">
      <c r="A112" s="12">
        <v>42957</v>
      </c>
      <c r="B112" s="10" t="s">
        <v>13</v>
      </c>
      <c r="C112" s="25">
        <v>25</v>
      </c>
      <c r="D112" s="25">
        <v>580</v>
      </c>
      <c r="E112" s="27">
        <v>127</v>
      </c>
      <c r="F112" s="44">
        <v>5.5</v>
      </c>
      <c r="G112" s="20">
        <f t="shared" si="10"/>
        <v>14.455774999999999</v>
      </c>
      <c r="H112" s="27">
        <f t="shared" si="11"/>
        <v>0.3804707807087479</v>
      </c>
      <c r="I112" s="28"/>
    </row>
    <row r="113" spans="1:11">
      <c r="A113" s="12">
        <v>42867</v>
      </c>
      <c r="B113" s="10" t="s">
        <v>36</v>
      </c>
      <c r="C113" s="25">
        <v>25.4</v>
      </c>
      <c r="D113" s="25">
        <v>50.8</v>
      </c>
      <c r="E113" s="27">
        <v>190.5</v>
      </c>
      <c r="F113" s="44">
        <v>7</v>
      </c>
      <c r="G113" s="20">
        <f t="shared" si="10"/>
        <v>1.9295767859999997</v>
      </c>
      <c r="H113" s="27">
        <f t="shared" si="11"/>
        <v>3.6277385024469302</v>
      </c>
      <c r="I113" s="28" t="s">
        <v>161</v>
      </c>
    </row>
    <row r="114" spans="1:11">
      <c r="A114" s="12">
        <v>42959</v>
      </c>
      <c r="B114" s="10" t="s">
        <v>36</v>
      </c>
      <c r="C114" s="25">
        <v>25.4</v>
      </c>
      <c r="D114" s="25">
        <v>254</v>
      </c>
      <c r="E114" s="27">
        <v>279.39999999999998</v>
      </c>
      <c r="F114" s="44">
        <v>51.5</v>
      </c>
      <c r="G114" s="20">
        <f t="shared" si="10"/>
        <v>14.150229763999997</v>
      </c>
      <c r="H114" s="27">
        <f t="shared" si="11"/>
        <v>3.6395168742081219</v>
      </c>
      <c r="I114" s="28"/>
    </row>
    <row r="115" spans="1:11">
      <c r="A115" s="12">
        <v>42906</v>
      </c>
      <c r="C115" s="25">
        <v>25.4</v>
      </c>
      <c r="D115" s="25">
        <v>254</v>
      </c>
      <c r="E115" s="27">
        <v>279.39999999999998</v>
      </c>
      <c r="F115" s="44">
        <v>50.5</v>
      </c>
      <c r="G115" s="20">
        <f t="shared" si="10"/>
        <v>14.150229763999997</v>
      </c>
      <c r="H115" s="27">
        <f t="shared" si="11"/>
        <v>3.568846643640974</v>
      </c>
      <c r="I115" s="28"/>
    </row>
    <row r="116" spans="1:11">
      <c r="A116" s="12">
        <v>42942</v>
      </c>
      <c r="B116" s="10" t="s">
        <v>13</v>
      </c>
      <c r="C116" s="25">
        <v>25.4</v>
      </c>
      <c r="D116" s="25">
        <v>254</v>
      </c>
      <c r="E116" s="27">
        <v>279</v>
      </c>
      <c r="F116" s="44">
        <v>51</v>
      </c>
      <c r="G116" s="20">
        <f t="shared" si="10"/>
        <v>14.129971739999998</v>
      </c>
      <c r="H116" s="27">
        <f t="shared" si="11"/>
        <v>3.609349044600425</v>
      </c>
      <c r="I116" s="28"/>
    </row>
    <row r="117" spans="1:11">
      <c r="A117" s="12">
        <v>42734</v>
      </c>
      <c r="B117" s="10" t="s">
        <v>13</v>
      </c>
      <c r="C117" s="25">
        <v>28</v>
      </c>
      <c r="D117" s="25">
        <v>50</v>
      </c>
      <c r="E117" s="27">
        <v>90</v>
      </c>
      <c r="F117" s="44">
        <v>4</v>
      </c>
      <c r="G117" s="20">
        <f t="shared" si="10"/>
        <v>0.98909999999999987</v>
      </c>
      <c r="H117" s="27">
        <f t="shared" si="11"/>
        <v>4.0440804772014971</v>
      </c>
      <c r="I117" s="28" t="s">
        <v>160</v>
      </c>
    </row>
    <row r="118" spans="1:11">
      <c r="A118" s="12">
        <v>42693</v>
      </c>
      <c r="B118" s="10" t="s">
        <v>36</v>
      </c>
      <c r="C118" s="25">
        <v>35</v>
      </c>
      <c r="D118" s="25">
        <v>381</v>
      </c>
      <c r="E118" s="27">
        <v>682.625</v>
      </c>
      <c r="F118" s="44">
        <v>240</v>
      </c>
      <c r="G118" s="20">
        <f t="shared" si="10"/>
        <v>71.457014343749989</v>
      </c>
      <c r="H118" s="27">
        <f t="shared" si="11"/>
        <v>3.358662577832594</v>
      </c>
      <c r="I118" s="28" t="s">
        <v>73</v>
      </c>
    </row>
    <row r="119" spans="1:11">
      <c r="A119" s="12">
        <v>42906</v>
      </c>
      <c r="C119" s="25">
        <v>38.1</v>
      </c>
      <c r="D119" s="25">
        <v>25.4</v>
      </c>
      <c r="E119" s="27">
        <v>203.2</v>
      </c>
      <c r="F119" s="44">
        <v>8.5</v>
      </c>
      <c r="G119" s="20">
        <f t="shared" si="10"/>
        <v>1.5436614287999997</v>
      </c>
      <c r="H119" s="27">
        <f t="shared" si="11"/>
        <v>5.5063887983569479</v>
      </c>
      <c r="I119" s="28" t="s">
        <v>270</v>
      </c>
    </row>
    <row r="120" spans="1:11">
      <c r="A120" s="12">
        <v>42921</v>
      </c>
      <c r="B120" s="10" t="s">
        <v>36</v>
      </c>
      <c r="C120" s="25">
        <v>38.1</v>
      </c>
      <c r="D120" s="25">
        <v>150</v>
      </c>
      <c r="E120" s="27">
        <v>150</v>
      </c>
      <c r="F120" s="44">
        <v>27</v>
      </c>
      <c r="G120" s="20">
        <f t="shared" si="10"/>
        <v>6.7294124999999996</v>
      </c>
      <c r="H120" s="27">
        <f t="shared" si="11"/>
        <v>4.0122373238377049</v>
      </c>
      <c r="I120" s="28"/>
    </row>
    <row r="121" spans="1:11">
      <c r="A121" s="12">
        <v>42889</v>
      </c>
      <c r="B121" s="10" t="s">
        <v>166</v>
      </c>
      <c r="C121" s="25">
        <v>38.1</v>
      </c>
      <c r="D121" s="25">
        <v>203.2</v>
      </c>
      <c r="E121" s="27">
        <v>254</v>
      </c>
      <c r="F121" s="44">
        <v>61.3</v>
      </c>
      <c r="G121" s="20">
        <f t="shared" si="10"/>
        <v>15.436614287999998</v>
      </c>
      <c r="H121" s="27">
        <f t="shared" si="11"/>
        <v>3.9710780392856577</v>
      </c>
      <c r="I121" s="28"/>
    </row>
    <row r="122" spans="1:11">
      <c r="A122" s="12">
        <v>42957</v>
      </c>
      <c r="B122" s="10" t="s">
        <v>13</v>
      </c>
      <c r="C122" s="25">
        <v>40</v>
      </c>
      <c r="D122" s="25">
        <v>63</v>
      </c>
      <c r="E122" s="27">
        <v>152</v>
      </c>
      <c r="F122" s="44">
        <v>12.5</v>
      </c>
      <c r="G122" s="20">
        <f t="shared" si="10"/>
        <v>3.0068639999999998</v>
      </c>
      <c r="H122" s="27">
        <f t="shared" si="11"/>
        <v>4.1571550958074592</v>
      </c>
      <c r="I122" s="28"/>
    </row>
    <row r="123" spans="1:11">
      <c r="A123" s="12">
        <v>42749</v>
      </c>
      <c r="B123" s="10" t="s">
        <v>13</v>
      </c>
      <c r="C123" s="25">
        <v>40</v>
      </c>
      <c r="D123" s="25">
        <v>120</v>
      </c>
      <c r="E123" s="27">
        <v>430</v>
      </c>
      <c r="F123" s="44">
        <v>58.8</v>
      </c>
      <c r="G123" s="20">
        <f t="shared" si="10"/>
        <v>16.202399999999997</v>
      </c>
      <c r="H123" s="27">
        <f t="shared" si="11"/>
        <v>3.6290919863723898</v>
      </c>
      <c r="I123" s="28"/>
    </row>
    <row r="124" spans="1:11">
      <c r="A124" s="12">
        <v>42909</v>
      </c>
      <c r="B124" s="10" t="s">
        <v>13</v>
      </c>
      <c r="C124" s="25">
        <v>50</v>
      </c>
      <c r="D124" s="25">
        <v>60</v>
      </c>
      <c r="E124" s="27">
        <v>165</v>
      </c>
      <c r="F124" s="44">
        <v>16.5</v>
      </c>
      <c r="G124" s="20">
        <f t="shared" si="10"/>
        <v>3.8857499999999998</v>
      </c>
      <c r="H124" s="27">
        <f t="shared" si="11"/>
        <v>4.2462845010615711</v>
      </c>
      <c r="I124" s="28"/>
    </row>
    <row r="125" spans="1:11">
      <c r="A125" s="12">
        <v>42958</v>
      </c>
      <c r="B125" s="10" t="s">
        <v>311</v>
      </c>
      <c r="C125" s="25">
        <v>53</v>
      </c>
      <c r="D125" s="25">
        <v>89</v>
      </c>
      <c r="E125" s="27">
        <v>165</v>
      </c>
      <c r="F125" s="44">
        <v>60</v>
      </c>
      <c r="G125" s="20">
        <f t="shared" si="10"/>
        <v>6.1096942499999995</v>
      </c>
      <c r="H125" s="27">
        <f t="shared" si="11"/>
        <v>9.8204586915294492</v>
      </c>
      <c r="I125" s="28"/>
    </row>
    <row r="126" spans="1:11">
      <c r="A126" s="12">
        <v>42864</v>
      </c>
      <c r="B126" s="10" t="s">
        <v>13</v>
      </c>
      <c r="C126" s="25">
        <v>60</v>
      </c>
      <c r="D126" s="25">
        <v>60</v>
      </c>
      <c r="E126" s="27">
        <v>160</v>
      </c>
      <c r="F126" s="44">
        <v>24.2</v>
      </c>
      <c r="G126" s="20">
        <f>C126*D126*E126*0.00000785</f>
        <v>4.5215999999999994</v>
      </c>
      <c r="H126" s="27">
        <f>F126/G126</f>
        <v>5.3520877565463563</v>
      </c>
      <c r="I126" s="28"/>
      <c r="K126" s="21"/>
    </row>
    <row r="127" spans="1:11">
      <c r="A127" s="12">
        <v>42943</v>
      </c>
      <c r="B127" s="10" t="s">
        <v>36</v>
      </c>
      <c r="C127" s="25">
        <v>60</v>
      </c>
      <c r="D127" s="25">
        <v>127</v>
      </c>
      <c r="E127" s="27">
        <v>378</v>
      </c>
      <c r="F127" s="44">
        <v>95</v>
      </c>
      <c r="G127" s="20">
        <f>C127*D127*E127*0.00000785</f>
        <v>22.610825999999999</v>
      </c>
      <c r="H127" s="27">
        <f>F127/G127</f>
        <v>4.2015271799446872</v>
      </c>
      <c r="I127" s="28" t="s">
        <v>349</v>
      </c>
      <c r="K127" s="21"/>
    </row>
    <row r="128" spans="1:11">
      <c r="A128" s="12">
        <v>42955</v>
      </c>
      <c r="B128" s="10" t="s">
        <v>36</v>
      </c>
      <c r="C128" s="25">
        <v>60</v>
      </c>
      <c r="D128" s="25">
        <v>165</v>
      </c>
      <c r="E128" s="27">
        <v>90</v>
      </c>
      <c r="F128" s="44">
        <v>29</v>
      </c>
      <c r="G128" s="20">
        <f>C128*D128*E128*0.00000785</f>
        <v>6.9943499999999998</v>
      </c>
      <c r="H128" s="27">
        <f>F128/G128</f>
        <v>4.1462037215752714</v>
      </c>
      <c r="I128" s="28"/>
      <c r="K128" s="21"/>
    </row>
    <row r="129" spans="1:9">
      <c r="A129" s="12">
        <v>42909</v>
      </c>
      <c r="B129" s="10" t="s">
        <v>36</v>
      </c>
      <c r="C129" s="25">
        <v>200</v>
      </c>
      <c r="D129" s="25">
        <v>200</v>
      </c>
      <c r="E129" s="27">
        <v>850</v>
      </c>
      <c r="F129" s="44">
        <v>1488</v>
      </c>
      <c r="G129" s="20">
        <f>C129*D129*E129*0.00000785</f>
        <v>266.89999999999998</v>
      </c>
      <c r="H129" s="27">
        <f>F129/G129</f>
        <v>5.5751217684526049</v>
      </c>
      <c r="I129" s="8"/>
    </row>
    <row r="130" spans="1:9">
      <c r="A130" s="12">
        <v>42921</v>
      </c>
      <c r="B130" s="10" t="s">
        <v>36</v>
      </c>
      <c r="C130" s="25">
        <v>200</v>
      </c>
      <c r="D130" s="25">
        <v>200</v>
      </c>
      <c r="E130" s="27">
        <v>1000</v>
      </c>
      <c r="F130" s="44">
        <v>1751</v>
      </c>
      <c r="G130" s="20">
        <f>C130*D130*E130*0.00000785</f>
        <v>314</v>
      </c>
      <c r="H130" s="27">
        <f>F130/G130</f>
        <v>5.5764331210191083</v>
      </c>
      <c r="I130" s="28"/>
    </row>
    <row r="131" spans="1:9">
      <c r="A131" s="12"/>
      <c r="C131" s="25"/>
      <c r="D131" s="25"/>
      <c r="G131" s="20"/>
      <c r="I131" s="28"/>
    </row>
    <row r="132" spans="1:9">
      <c r="A132" s="12"/>
      <c r="C132" s="25"/>
      <c r="D132" s="25"/>
      <c r="G132" s="20"/>
      <c r="I132" s="28"/>
    </row>
    <row r="133" spans="1:9">
      <c r="A133" s="23" t="s">
        <v>199</v>
      </c>
      <c r="B133" s="24"/>
      <c r="C133" s="26"/>
      <c r="D133" s="26"/>
      <c r="E133" s="24"/>
      <c r="F133" s="45"/>
      <c r="G133" s="20"/>
      <c r="I133" s="28"/>
    </row>
    <row r="134" spans="1:9">
      <c r="A134" s="23"/>
      <c r="B134" s="24"/>
      <c r="C134" s="26"/>
      <c r="D134" s="26"/>
      <c r="E134" s="24"/>
      <c r="F134" s="45"/>
      <c r="G134" s="20"/>
      <c r="I134" s="28"/>
    </row>
    <row r="135" spans="1:9">
      <c r="A135" s="23"/>
      <c r="B135" s="24"/>
      <c r="C135" s="26"/>
      <c r="D135" s="26"/>
      <c r="E135" s="24"/>
      <c r="F135" s="45"/>
      <c r="G135" s="20"/>
      <c r="I135" s="28"/>
    </row>
    <row r="136" spans="1:9">
      <c r="A136" s="23"/>
      <c r="B136" s="24"/>
      <c r="C136" s="26"/>
      <c r="D136" s="26"/>
      <c r="E136" s="24"/>
      <c r="F136" s="45"/>
      <c r="G136" s="20"/>
      <c r="I136" s="28"/>
    </row>
    <row r="137" spans="1:9">
      <c r="A137" s="23"/>
      <c r="B137" s="24"/>
      <c r="C137" s="26"/>
      <c r="D137" s="26"/>
      <c r="E137" s="24"/>
      <c r="F137" s="45"/>
      <c r="G137" s="20"/>
      <c r="I137" s="28"/>
    </row>
    <row r="138" spans="1:9">
      <c r="A138" s="23"/>
      <c r="B138" s="24"/>
      <c r="C138" s="26"/>
      <c r="D138" s="26"/>
      <c r="E138" s="24"/>
      <c r="F138" s="45"/>
      <c r="G138" s="20"/>
      <c r="I138" s="28"/>
    </row>
    <row r="139" spans="1:9">
      <c r="A139" s="23"/>
      <c r="B139" s="24"/>
      <c r="C139" s="26"/>
      <c r="D139" s="26"/>
      <c r="E139" s="24"/>
      <c r="F139" s="45"/>
      <c r="G139" s="20"/>
      <c r="I139" s="28"/>
    </row>
    <row r="140" spans="1:9">
      <c r="A140" s="23"/>
      <c r="B140" s="24"/>
      <c r="C140" s="26"/>
      <c r="D140" s="26"/>
      <c r="E140" s="24"/>
      <c r="F140" s="45"/>
      <c r="G140" s="20"/>
      <c r="I140" s="28"/>
    </row>
    <row r="141" spans="1:9">
      <c r="A141" s="23"/>
      <c r="B141" s="24"/>
      <c r="C141" s="26"/>
      <c r="D141" s="26"/>
      <c r="E141" s="24"/>
      <c r="F141" s="45"/>
      <c r="G141" s="20"/>
      <c r="I141" s="28"/>
    </row>
    <row r="142" spans="1:9">
      <c r="A142" s="23"/>
      <c r="B142" s="24"/>
      <c r="C142" s="26"/>
      <c r="D142" s="26"/>
      <c r="E142" s="24"/>
      <c r="F142" s="45"/>
      <c r="G142" s="20"/>
      <c r="I142" s="28"/>
    </row>
    <row r="143" spans="1:9">
      <c r="A143" s="23"/>
      <c r="B143" s="24"/>
      <c r="C143" s="26"/>
      <c r="D143" s="26"/>
      <c r="E143" s="24"/>
      <c r="F143" s="45"/>
      <c r="G143" s="20"/>
      <c r="I143" s="28"/>
    </row>
    <row r="144" spans="1:9">
      <c r="A144" s="24"/>
      <c r="B144" s="24"/>
      <c r="C144" s="26"/>
      <c r="D144" s="26"/>
      <c r="E144" s="24"/>
      <c r="F144" s="45"/>
      <c r="G144" s="20"/>
      <c r="I144" s="28"/>
    </row>
    <row r="145" spans="1:9">
      <c r="A145" s="24"/>
      <c r="B145" s="24"/>
      <c r="C145" s="26"/>
      <c r="D145" s="26"/>
      <c r="E145" s="24"/>
      <c r="F145" s="45"/>
      <c r="G145" s="20"/>
      <c r="I145" s="28"/>
    </row>
    <row r="146" spans="1:9">
      <c r="A146" s="24"/>
      <c r="B146" s="24"/>
      <c r="C146" s="26"/>
      <c r="D146" s="26"/>
      <c r="E146" s="24"/>
      <c r="F146" s="45"/>
      <c r="G146" s="4"/>
      <c r="I146" s="28"/>
    </row>
    <row r="147" spans="1:9">
      <c r="A147" s="23"/>
      <c r="B147" s="24"/>
      <c r="C147" s="26"/>
      <c r="D147" s="26"/>
      <c r="E147" s="24"/>
      <c r="F147" s="45"/>
      <c r="G147" s="4"/>
      <c r="I147" s="28"/>
    </row>
    <row r="148" spans="1:9">
      <c r="A148" s="23"/>
      <c r="B148" s="24"/>
      <c r="C148" s="26"/>
      <c r="D148" s="26"/>
      <c r="E148" s="24"/>
      <c r="F148" s="45"/>
      <c r="G148" s="4"/>
      <c r="I148" s="28"/>
    </row>
    <row r="149" spans="1:9">
      <c r="A149" s="23"/>
      <c r="B149" s="24"/>
      <c r="C149" s="26"/>
      <c r="D149" s="26"/>
      <c r="E149" s="24"/>
      <c r="F149" s="45"/>
      <c r="G149" s="4"/>
      <c r="I149" s="28"/>
    </row>
    <row r="150" spans="1:9">
      <c r="A150" s="23"/>
      <c r="B150" s="24"/>
      <c r="C150" s="26"/>
      <c r="D150" s="26"/>
      <c r="E150" s="24"/>
      <c r="F150" s="45"/>
      <c r="G150" s="4"/>
      <c r="I150" s="28"/>
    </row>
    <row r="151" spans="1:9">
      <c r="A151" s="23"/>
      <c r="B151" s="24"/>
      <c r="C151" s="26"/>
      <c r="D151" s="26"/>
      <c r="E151" s="24"/>
      <c r="F151" s="45"/>
      <c r="G151" s="4"/>
      <c r="I151" s="28"/>
    </row>
    <row r="152" spans="1:9">
      <c r="A152" s="24"/>
      <c r="B152" s="24"/>
      <c r="C152" s="26"/>
      <c r="D152" s="26"/>
      <c r="E152" s="24"/>
      <c r="F152" s="45"/>
      <c r="G152" s="4"/>
      <c r="I152" s="28"/>
    </row>
    <row r="153" spans="1:9">
      <c r="A153" s="23"/>
      <c r="B153" s="24"/>
      <c r="C153" s="26"/>
      <c r="D153" s="26"/>
      <c r="E153" s="24"/>
      <c r="F153" s="45"/>
      <c r="G153" s="4"/>
      <c r="I153" s="28"/>
    </row>
    <row r="154" spans="1:9">
      <c r="A154" s="23"/>
      <c r="B154" s="24"/>
      <c r="C154" s="26"/>
      <c r="D154" s="26"/>
      <c r="E154" s="24"/>
      <c r="F154" s="45"/>
      <c r="G154" s="4"/>
      <c r="I154" s="28"/>
    </row>
    <row r="155" spans="1:9">
      <c r="A155" s="23"/>
      <c r="B155" s="24"/>
      <c r="C155" s="26"/>
      <c r="D155" s="26"/>
      <c r="E155" s="24"/>
      <c r="F155" s="45"/>
      <c r="G155" s="4"/>
      <c r="I155" s="28"/>
    </row>
    <row r="156" spans="1:9">
      <c r="A156" s="23"/>
      <c r="B156" s="24"/>
      <c r="C156" s="26"/>
      <c r="D156" s="26"/>
      <c r="E156" s="24"/>
      <c r="F156" s="45"/>
      <c r="G156" s="4"/>
      <c r="I156" s="28"/>
    </row>
    <row r="157" spans="1:9">
      <c r="A157" s="23"/>
      <c r="B157" s="24"/>
      <c r="C157" s="26"/>
      <c r="D157" s="26"/>
      <c r="E157" s="24"/>
      <c r="F157" s="45"/>
      <c r="G157" s="4"/>
      <c r="I157" s="28"/>
    </row>
    <row r="158" spans="1:9">
      <c r="A158" s="24"/>
      <c r="B158" s="24"/>
      <c r="C158" s="26"/>
      <c r="D158" s="26"/>
      <c r="E158" s="24"/>
      <c r="F158" s="45"/>
      <c r="G158" s="4"/>
      <c r="I158" s="28"/>
    </row>
    <row r="159" spans="1:9">
      <c r="A159" s="24"/>
      <c r="B159" s="24"/>
      <c r="C159" s="26"/>
      <c r="D159" s="26"/>
      <c r="E159" s="24"/>
      <c r="F159" s="45"/>
      <c r="G159" s="4"/>
      <c r="I159" s="28"/>
    </row>
    <row r="160" spans="1:9">
      <c r="A160" s="24"/>
      <c r="B160" s="24"/>
      <c r="C160" s="26"/>
      <c r="D160" s="26"/>
      <c r="E160" s="24"/>
      <c r="F160" s="45"/>
      <c r="G160" s="4"/>
      <c r="I160" s="28"/>
    </row>
    <row r="161" spans="1:9">
      <c r="I161" s="28"/>
    </row>
    <row r="162" spans="1:9">
      <c r="A162" s="24"/>
      <c r="B162" s="24"/>
      <c r="C162" s="26"/>
      <c r="D162" s="26"/>
      <c r="E162" s="24"/>
      <c r="F162" s="45"/>
      <c r="G162" s="4"/>
    </row>
    <row r="163" spans="1:9">
      <c r="A163" s="24"/>
      <c r="B163" s="24"/>
      <c r="C163" s="26"/>
      <c r="D163" s="26"/>
      <c r="E163" s="24"/>
      <c r="F163" s="45"/>
      <c r="G163" s="4"/>
    </row>
    <row r="164" spans="1:9">
      <c r="A164" s="24"/>
      <c r="B164" s="24"/>
      <c r="C164" s="26"/>
      <c r="D164" s="26"/>
      <c r="E164" s="24"/>
      <c r="F164" s="45"/>
      <c r="G164" s="4"/>
    </row>
    <row r="165" spans="1:9">
      <c r="A165" s="24"/>
      <c r="B165" s="24"/>
      <c r="C165" s="26"/>
      <c r="D165" s="26"/>
      <c r="E165" s="24"/>
      <c r="F165" s="45"/>
      <c r="G165" s="4"/>
    </row>
    <row r="166" spans="1:9">
      <c r="A166" s="23"/>
      <c r="B166" s="24"/>
      <c r="C166" s="26"/>
      <c r="D166" s="26"/>
      <c r="E166" s="24"/>
      <c r="F166" s="45"/>
      <c r="G166" s="4"/>
    </row>
    <row r="167" spans="1:9">
      <c r="A167" s="24"/>
      <c r="B167" s="24"/>
      <c r="C167" s="26"/>
      <c r="D167" s="26"/>
      <c r="E167" s="24"/>
      <c r="F167" s="45"/>
      <c r="G167" s="4"/>
    </row>
    <row r="168" spans="1:9">
      <c r="A168" s="23"/>
      <c r="B168" s="24"/>
      <c r="C168" s="26"/>
      <c r="D168" s="26"/>
      <c r="E168" s="24"/>
      <c r="F168" s="45"/>
      <c r="G168" s="4"/>
    </row>
    <row r="169" spans="1:9">
      <c r="A169" s="24"/>
      <c r="B169" s="24"/>
      <c r="C169" s="26"/>
      <c r="D169" s="26"/>
      <c r="E169" s="24"/>
      <c r="F169" s="45"/>
      <c r="G169" s="4"/>
    </row>
    <row r="170" spans="1:9">
      <c r="A170" s="24"/>
      <c r="B170" s="24"/>
      <c r="C170" s="26"/>
      <c r="D170" s="26"/>
      <c r="E170" s="24"/>
      <c r="F170" s="45"/>
      <c r="G170" s="4"/>
    </row>
    <row r="171" spans="1:9">
      <c r="A171" s="24"/>
      <c r="B171" s="24"/>
      <c r="C171" s="26"/>
      <c r="D171" s="26"/>
      <c r="E171" s="24"/>
      <c r="F171" s="45"/>
      <c r="G171" s="4"/>
    </row>
    <row r="172" spans="1:9">
      <c r="A172" s="24"/>
      <c r="B172" s="24"/>
      <c r="C172" s="26"/>
      <c r="D172" s="26"/>
      <c r="E172" s="24"/>
      <c r="F172" s="45"/>
      <c r="G172" s="4"/>
    </row>
    <row r="173" spans="1:9">
      <c r="A173" s="24"/>
      <c r="B173" s="24"/>
      <c r="C173" s="26"/>
      <c r="D173" s="26"/>
      <c r="E173" s="24"/>
      <c r="F173" s="45"/>
      <c r="G173" s="4"/>
    </row>
    <row r="174" spans="1:9">
      <c r="A174" s="24"/>
      <c r="B174" s="24"/>
      <c r="C174" s="26"/>
      <c r="D174" s="26"/>
      <c r="E174" s="24"/>
      <c r="F174" s="45"/>
      <c r="G174" s="4"/>
    </row>
    <row r="175" spans="1:9">
      <c r="A175" s="24"/>
      <c r="B175" s="24"/>
      <c r="C175" s="26"/>
      <c r="D175" s="26"/>
      <c r="E175" s="24"/>
      <c r="F175" s="45"/>
      <c r="G175" s="4"/>
    </row>
    <row r="176" spans="1:9">
      <c r="A176" s="24"/>
      <c r="B176" s="24"/>
      <c r="C176" s="26"/>
      <c r="D176" s="26"/>
      <c r="E176" s="24"/>
      <c r="F176" s="45"/>
      <c r="G176" s="4"/>
    </row>
    <row r="177" spans="1:7">
      <c r="A177" s="24"/>
      <c r="B177" s="24"/>
      <c r="C177" s="26"/>
      <c r="D177" s="26"/>
      <c r="E177" s="24"/>
      <c r="F177" s="45"/>
      <c r="G177" s="4"/>
    </row>
    <row r="178" spans="1:7">
      <c r="A178" s="24"/>
      <c r="B178" s="24"/>
      <c r="C178" s="26"/>
      <c r="D178" s="26"/>
      <c r="E178" s="24"/>
      <c r="F178" s="45"/>
      <c r="G178" s="4"/>
    </row>
    <row r="179" spans="1:7">
      <c r="A179" s="24"/>
      <c r="B179" s="24"/>
      <c r="C179" s="26"/>
      <c r="D179" s="26"/>
      <c r="E179" s="24"/>
      <c r="F179" s="45"/>
      <c r="G179" s="4"/>
    </row>
    <row r="180" spans="1:7">
      <c r="A180" s="24"/>
      <c r="B180" s="24"/>
      <c r="C180" s="26"/>
      <c r="D180" s="26"/>
      <c r="E180" s="24"/>
      <c r="F180" s="45"/>
      <c r="G180" s="4"/>
    </row>
    <row r="181" spans="1:7">
      <c r="A181" s="24"/>
      <c r="B181" s="24"/>
      <c r="C181" s="26"/>
      <c r="D181" s="26"/>
      <c r="E181" s="24"/>
      <c r="F181" s="45"/>
      <c r="G181" s="4"/>
    </row>
    <row r="182" spans="1:7">
      <c r="A182" s="24"/>
      <c r="B182" s="24"/>
      <c r="C182" s="26"/>
      <c r="D182" s="26"/>
      <c r="E182" s="24"/>
      <c r="F182" s="45"/>
      <c r="G182" s="4"/>
    </row>
    <row r="183" spans="1:7">
      <c r="A183" s="24"/>
      <c r="B183" s="24"/>
      <c r="C183" s="26"/>
      <c r="D183" s="26"/>
      <c r="E183" s="24"/>
      <c r="F183" s="45"/>
      <c r="G183" s="4"/>
    </row>
    <row r="184" spans="1:7">
      <c r="A184" s="24"/>
      <c r="B184" s="24"/>
      <c r="C184" s="26"/>
      <c r="D184" s="26"/>
      <c r="E184" s="24"/>
      <c r="F184" s="45"/>
      <c r="G184" s="4"/>
    </row>
    <row r="185" spans="1:7">
      <c r="A185" s="24"/>
      <c r="B185" s="24"/>
      <c r="C185" s="26"/>
      <c r="D185" s="26"/>
      <c r="E185" s="24"/>
      <c r="F185" s="45"/>
      <c r="G185" s="4"/>
    </row>
    <row r="186" spans="1:7">
      <c r="A186" s="24"/>
      <c r="B186" s="24"/>
      <c r="C186" s="26"/>
      <c r="D186" s="26"/>
      <c r="E186" s="24"/>
      <c r="F186" s="45"/>
      <c r="G186" s="4"/>
    </row>
    <row r="187" spans="1:7">
      <c r="A187" s="24"/>
      <c r="B187" s="24"/>
      <c r="C187" s="26"/>
      <c r="D187" s="26"/>
      <c r="E187" s="24"/>
      <c r="F187" s="45"/>
      <c r="G187" s="4"/>
    </row>
    <row r="188" spans="1:7">
      <c r="A188" s="24"/>
      <c r="B188" s="24"/>
      <c r="C188" s="26"/>
      <c r="D188" s="26"/>
      <c r="E188" s="24"/>
      <c r="F188" s="45"/>
      <c r="G188" s="4"/>
    </row>
    <row r="189" spans="1:7">
      <c r="A189" s="24"/>
      <c r="B189" s="24"/>
      <c r="C189" s="26"/>
      <c r="D189" s="26"/>
      <c r="E189" s="24"/>
      <c r="F189" s="45"/>
      <c r="G189" s="4"/>
    </row>
    <row r="190" spans="1:7">
      <c r="A190" s="24"/>
      <c r="B190" s="24"/>
      <c r="C190" s="26"/>
      <c r="D190" s="26"/>
      <c r="E190" s="24"/>
      <c r="F190" s="45"/>
      <c r="G190" s="4"/>
    </row>
    <row r="191" spans="1:7">
      <c r="A191" s="24"/>
      <c r="B191" s="24"/>
      <c r="C191" s="26"/>
      <c r="D191" s="26"/>
      <c r="E191" s="24"/>
      <c r="F191" s="45"/>
      <c r="G191" s="4"/>
    </row>
    <row r="192" spans="1:7">
      <c r="A192" s="24"/>
      <c r="B192" s="24"/>
      <c r="C192" s="26"/>
      <c r="D192" s="26"/>
      <c r="E192" s="24"/>
      <c r="F192" s="45"/>
      <c r="G192" s="4"/>
    </row>
    <row r="193" spans="1:7">
      <c r="A193" s="23"/>
      <c r="B193" s="24"/>
      <c r="C193" s="26"/>
      <c r="D193" s="26"/>
      <c r="E193" s="24"/>
      <c r="F193" s="45"/>
      <c r="G193" s="4"/>
    </row>
    <row r="194" spans="1:7">
      <c r="A194" s="23"/>
      <c r="B194" s="24"/>
      <c r="C194" s="26"/>
      <c r="D194" s="26"/>
      <c r="E194" s="24"/>
      <c r="F194" s="45"/>
      <c r="G194" s="4"/>
    </row>
    <row r="195" spans="1:7">
      <c r="A195" s="24"/>
      <c r="B195" s="24"/>
      <c r="C195" s="26"/>
      <c r="D195" s="26"/>
      <c r="E195" s="24"/>
      <c r="F195" s="45"/>
      <c r="G195" s="4"/>
    </row>
    <row r="196" spans="1:7">
      <c r="A196" s="24"/>
      <c r="B196" s="24"/>
      <c r="C196" s="26"/>
      <c r="D196" s="26"/>
      <c r="E196" s="24"/>
      <c r="F196" s="45"/>
      <c r="G196" s="4"/>
    </row>
    <row r="197" spans="1:7">
      <c r="A197" s="24"/>
      <c r="B197" s="24"/>
      <c r="C197" s="26"/>
      <c r="D197" s="26"/>
      <c r="E197" s="24"/>
      <c r="F197" s="45"/>
      <c r="G197" s="4"/>
    </row>
    <row r="198" spans="1:7">
      <c r="A198" s="24"/>
      <c r="B198" s="24"/>
      <c r="C198" s="26"/>
      <c r="D198" s="26"/>
      <c r="E198" s="24"/>
      <c r="F198" s="45"/>
      <c r="G198" s="4"/>
    </row>
    <row r="199" spans="1:7">
      <c r="A199" s="24"/>
      <c r="B199" s="24"/>
      <c r="C199" s="26"/>
      <c r="D199" s="26"/>
      <c r="E199" s="24"/>
      <c r="F199" s="45"/>
      <c r="G199" s="4"/>
    </row>
    <row r="200" spans="1:7">
      <c r="A200" s="24"/>
      <c r="B200" s="24"/>
      <c r="C200" s="26"/>
      <c r="D200" s="26"/>
      <c r="E200" s="24"/>
      <c r="F200" s="45"/>
      <c r="G200" s="4"/>
    </row>
    <row r="201" spans="1:7">
      <c r="A201" s="24"/>
      <c r="B201" s="24"/>
      <c r="C201" s="26"/>
      <c r="D201" s="26"/>
      <c r="E201" s="24"/>
      <c r="F201" s="45"/>
      <c r="G201" s="4"/>
    </row>
    <row r="202" spans="1:7">
      <c r="A202" s="24"/>
      <c r="B202" s="24"/>
      <c r="C202" s="26"/>
      <c r="D202" s="26"/>
      <c r="E202" s="24"/>
      <c r="F202" s="45"/>
      <c r="G202" s="4"/>
    </row>
    <row r="203" spans="1:7">
      <c r="A203" s="24"/>
      <c r="B203" s="24"/>
      <c r="C203" s="26"/>
      <c r="D203" s="26"/>
      <c r="E203" s="24"/>
      <c r="F203" s="45"/>
      <c r="G203" s="4"/>
    </row>
    <row r="204" spans="1:7">
      <c r="A204" s="24"/>
      <c r="B204" s="24"/>
      <c r="C204" s="26"/>
      <c r="D204" s="26"/>
      <c r="E204" s="24"/>
      <c r="F204" s="45"/>
      <c r="G204" s="4"/>
    </row>
    <row r="205" spans="1:7">
      <c r="A205" s="24"/>
      <c r="B205" s="24"/>
      <c r="C205" s="26"/>
      <c r="D205" s="26"/>
      <c r="E205" s="24"/>
      <c r="F205" s="45"/>
      <c r="G205" s="4"/>
    </row>
    <row r="206" spans="1:7">
      <c r="A206" s="24"/>
      <c r="B206" s="24"/>
      <c r="C206" s="26"/>
      <c r="D206" s="26"/>
      <c r="E206" s="24"/>
      <c r="F206" s="45"/>
      <c r="G206" s="4"/>
    </row>
    <row r="207" spans="1:7">
      <c r="A207" s="24"/>
      <c r="B207" s="24"/>
      <c r="C207" s="26"/>
      <c r="D207" s="26"/>
      <c r="E207" s="24"/>
      <c r="F207" s="45"/>
      <c r="G207" s="4"/>
    </row>
    <row r="208" spans="1:7">
      <c r="A208" s="24"/>
      <c r="B208" s="24"/>
      <c r="C208" s="26"/>
      <c r="D208" s="26"/>
      <c r="E208" s="24"/>
      <c r="F208" s="45"/>
      <c r="G208" s="4"/>
    </row>
    <row r="209" spans="1:7">
      <c r="A209" s="24"/>
      <c r="B209" s="24"/>
      <c r="C209" s="26"/>
      <c r="D209" s="26"/>
      <c r="E209" s="24"/>
      <c r="F209" s="45"/>
      <c r="G209" s="4"/>
    </row>
    <row r="210" spans="1:7">
      <c r="A210" s="24"/>
      <c r="B210" s="24"/>
      <c r="C210" s="26"/>
      <c r="D210" s="26"/>
      <c r="E210" s="24"/>
      <c r="F210" s="45"/>
      <c r="G210" s="4"/>
    </row>
  </sheetData>
  <pageMargins left="0.25" right="0.25" top="0.75" bottom="0.75" header="0.3" footer="0.3"/>
  <pageSetup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Q154"/>
  <sheetViews>
    <sheetView topLeftCell="A46" zoomScaleNormal="100" workbookViewId="0">
      <selection activeCell="A62" sqref="A62"/>
    </sheetView>
  </sheetViews>
  <sheetFormatPr defaultRowHeight="15"/>
  <cols>
    <col min="1" max="1" width="11.42578125" customWidth="1"/>
    <col min="2" max="2" width="14.7109375" customWidth="1"/>
    <col min="3" max="3" width="9.140625" style="27"/>
    <col min="4" max="4" width="9.5703125" style="27" bestFit="1" customWidth="1"/>
    <col min="8" max="8" width="9.140625" style="27"/>
  </cols>
  <sheetData>
    <row r="1" spans="1:17" s="10" customFormat="1">
      <c r="A1" s="10" t="s">
        <v>0</v>
      </c>
      <c r="B1" s="10" t="s">
        <v>1</v>
      </c>
      <c r="C1" s="25" t="s">
        <v>2</v>
      </c>
      <c r="D1" s="25" t="s">
        <v>11</v>
      </c>
      <c r="E1" s="10" t="s">
        <v>4</v>
      </c>
      <c r="F1" s="10" t="s">
        <v>5</v>
      </c>
      <c r="G1" s="8" t="s">
        <v>8</v>
      </c>
      <c r="H1" s="25" t="s">
        <v>7</v>
      </c>
      <c r="I1" s="8" t="s">
        <v>12</v>
      </c>
      <c r="J1"/>
      <c r="K1" s="21" t="s">
        <v>17</v>
      </c>
      <c r="L1" t="s">
        <v>16</v>
      </c>
    </row>
    <row r="2" spans="1:17" s="10" customFormat="1">
      <c r="A2" s="12">
        <v>42495</v>
      </c>
      <c r="B2" s="10" t="s">
        <v>156</v>
      </c>
      <c r="C2" s="25">
        <v>12</v>
      </c>
      <c r="D2" s="25">
        <v>6000</v>
      </c>
      <c r="G2" s="20">
        <v>17</v>
      </c>
      <c r="H2" s="27">
        <f t="shared" ref="H2:H19" si="0">K2*0.00000785</f>
        <v>5.3268969599999991</v>
      </c>
      <c r="I2" s="28">
        <f t="shared" ref="I2:I19" si="1">G2/H2</f>
        <v>3.1913513866804744</v>
      </c>
      <c r="K2" s="10">
        <f t="shared" ref="K2:K19" si="2">3.1416*L2*D2</f>
        <v>678585.6</v>
      </c>
      <c r="L2" s="10">
        <f t="shared" ref="L2:L19" si="3">(C2/2)*(C2/2)</f>
        <v>36</v>
      </c>
    </row>
    <row r="3" spans="1:17" s="10" customFormat="1">
      <c r="A3" s="12">
        <v>42739</v>
      </c>
      <c r="B3" s="10" t="s">
        <v>252</v>
      </c>
      <c r="C3" s="25">
        <v>12</v>
      </c>
      <c r="D3" s="25">
        <v>6000</v>
      </c>
      <c r="G3" s="20">
        <v>20</v>
      </c>
      <c r="H3" s="27">
        <f t="shared" si="0"/>
        <v>5.3268969599999991</v>
      </c>
      <c r="I3" s="28">
        <f t="shared" si="1"/>
        <v>3.7545310431534991</v>
      </c>
      <c r="K3" s="10">
        <f t="shared" si="2"/>
        <v>678585.6</v>
      </c>
      <c r="L3" s="10">
        <f t="shared" si="3"/>
        <v>36</v>
      </c>
    </row>
    <row r="4" spans="1:17" s="10" customFormat="1">
      <c r="A4" s="12">
        <v>42788</v>
      </c>
      <c r="B4" s="10" t="s">
        <v>254</v>
      </c>
      <c r="C4" s="25">
        <v>12</v>
      </c>
      <c r="D4" s="25">
        <v>6000</v>
      </c>
      <c r="G4" s="20">
        <v>18.5</v>
      </c>
      <c r="H4" s="27">
        <f t="shared" si="0"/>
        <v>5.3268969599999991</v>
      </c>
      <c r="I4" s="28">
        <f t="shared" si="1"/>
        <v>3.4729412149169865</v>
      </c>
      <c r="K4" s="10">
        <f t="shared" si="2"/>
        <v>678585.6</v>
      </c>
      <c r="L4" s="10">
        <f t="shared" si="3"/>
        <v>36</v>
      </c>
    </row>
    <row r="5" spans="1:17" s="10" customFormat="1">
      <c r="A5" s="12">
        <v>42881</v>
      </c>
      <c r="B5" s="10" t="s">
        <v>254</v>
      </c>
      <c r="C5" s="25">
        <v>16</v>
      </c>
      <c r="D5" s="25">
        <v>152.4</v>
      </c>
      <c r="G5" s="20">
        <v>1.5</v>
      </c>
      <c r="H5" s="27">
        <f t="shared" si="0"/>
        <v>0.24053899161600001</v>
      </c>
      <c r="I5" s="28">
        <f t="shared" si="1"/>
        <v>6.2359952119306383</v>
      </c>
      <c r="K5" s="10">
        <f t="shared" si="2"/>
        <v>30641.909760000002</v>
      </c>
      <c r="L5" s="10">
        <f t="shared" si="3"/>
        <v>64</v>
      </c>
    </row>
    <row r="6" spans="1:17" s="10" customFormat="1">
      <c r="C6" s="25">
        <v>16</v>
      </c>
      <c r="D6" s="25">
        <v>215.9</v>
      </c>
      <c r="G6" s="20">
        <v>1.8</v>
      </c>
      <c r="H6" s="27">
        <f t="shared" si="0"/>
        <v>0.34076357145599995</v>
      </c>
      <c r="I6" s="28">
        <f t="shared" si="1"/>
        <v>5.2822547677530123</v>
      </c>
      <c r="K6" s="10">
        <f t="shared" si="2"/>
        <v>43409.372159999999</v>
      </c>
      <c r="L6" s="10">
        <f t="shared" si="3"/>
        <v>64</v>
      </c>
    </row>
    <row r="7" spans="1:17" s="10" customFormat="1">
      <c r="A7" s="12">
        <v>42825</v>
      </c>
      <c r="B7" s="10" t="s">
        <v>13</v>
      </c>
      <c r="C7" s="25">
        <v>16</v>
      </c>
      <c r="D7" s="25">
        <v>280</v>
      </c>
      <c r="G7" s="20">
        <v>2</v>
      </c>
      <c r="H7" s="27">
        <f t="shared" si="0"/>
        <v>0.44193515519999998</v>
      </c>
      <c r="I7" s="28">
        <f t="shared" si="1"/>
        <v>4.5255508109439493</v>
      </c>
      <c r="K7" s="10">
        <f t="shared" si="2"/>
        <v>56297.472000000002</v>
      </c>
      <c r="L7" s="10">
        <f t="shared" si="3"/>
        <v>64</v>
      </c>
    </row>
    <row r="8" spans="1:17" s="10" customFormat="1">
      <c r="A8" s="12"/>
      <c r="C8" s="25">
        <v>16</v>
      </c>
      <c r="D8" s="25">
        <v>254</v>
      </c>
      <c r="G8" s="20">
        <v>2</v>
      </c>
      <c r="H8" s="27">
        <f t="shared" si="0"/>
        <v>0.40089831935999998</v>
      </c>
      <c r="I8" s="28">
        <f t="shared" si="1"/>
        <v>4.9887961695445107</v>
      </c>
      <c r="K8" s="10">
        <f t="shared" si="2"/>
        <v>51069.849600000001</v>
      </c>
      <c r="L8" s="10">
        <f t="shared" si="3"/>
        <v>64</v>
      </c>
      <c r="N8" s="10" t="s">
        <v>39</v>
      </c>
    </row>
    <row r="9" spans="1:17" s="10" customFormat="1">
      <c r="A9" s="12">
        <v>42826</v>
      </c>
      <c r="B9" s="10" t="s">
        <v>13</v>
      </c>
      <c r="C9" s="25">
        <v>16</v>
      </c>
      <c r="D9" s="25">
        <v>508</v>
      </c>
      <c r="G9" s="20">
        <v>4.5999999999999996</v>
      </c>
      <c r="H9" s="27">
        <f t="shared" si="0"/>
        <v>0.80179663871999995</v>
      </c>
      <c r="I9" s="28">
        <f t="shared" si="1"/>
        <v>5.7371155949761876</v>
      </c>
      <c r="K9" s="10">
        <f t="shared" si="2"/>
        <v>102139.6992</v>
      </c>
      <c r="L9" s="10">
        <f t="shared" si="3"/>
        <v>64</v>
      </c>
      <c r="N9" s="10" t="s">
        <v>162</v>
      </c>
    </row>
    <row r="10" spans="1:17" s="10" customFormat="1">
      <c r="A10" s="12">
        <v>42495</v>
      </c>
      <c r="B10" s="10" t="s">
        <v>156</v>
      </c>
      <c r="C10" s="25">
        <v>16</v>
      </c>
      <c r="D10" s="25">
        <v>6000</v>
      </c>
      <c r="G10" s="20">
        <v>28</v>
      </c>
      <c r="H10" s="27">
        <f t="shared" si="0"/>
        <v>9.4700390399999979</v>
      </c>
      <c r="I10" s="28">
        <f t="shared" si="1"/>
        <v>2.9566931964833807</v>
      </c>
      <c r="K10" s="10">
        <f t="shared" si="2"/>
        <v>1206374.3999999999</v>
      </c>
      <c r="L10" s="10">
        <f t="shared" si="3"/>
        <v>64</v>
      </c>
    </row>
    <row r="11" spans="1:17" s="10" customFormat="1">
      <c r="A11" s="23">
        <v>42849</v>
      </c>
      <c r="B11" s="24" t="s">
        <v>243</v>
      </c>
      <c r="C11" s="26">
        <v>18</v>
      </c>
      <c r="D11" s="26">
        <v>279</v>
      </c>
      <c r="E11" s="24"/>
      <c r="F11" s="24"/>
      <c r="G11" s="20">
        <v>18</v>
      </c>
      <c r="H11" s="27">
        <f t="shared" si="0"/>
        <v>0.55732659443999999</v>
      </c>
      <c r="I11" s="28">
        <f t="shared" si="1"/>
        <v>32.297041231427947</v>
      </c>
      <c r="K11" s="10">
        <f t="shared" si="2"/>
        <v>70997.018400000001</v>
      </c>
      <c r="L11" s="10">
        <f t="shared" si="3"/>
        <v>81</v>
      </c>
    </row>
    <row r="12" spans="1:17" s="10" customFormat="1">
      <c r="A12" s="23">
        <v>42849</v>
      </c>
      <c r="B12" s="24" t="s">
        <v>243</v>
      </c>
      <c r="C12" s="26">
        <v>19.05</v>
      </c>
      <c r="D12" s="26">
        <v>254</v>
      </c>
      <c r="E12" s="24"/>
      <c r="F12" s="24"/>
      <c r="G12" s="20">
        <v>18</v>
      </c>
      <c r="H12" s="27">
        <f t="shared" si="0"/>
        <v>0.56830860289665008</v>
      </c>
      <c r="I12" s="28">
        <f t="shared" si="1"/>
        <v>31.672932467069121</v>
      </c>
      <c r="K12" s="10">
        <f t="shared" si="2"/>
        <v>72396.000369000016</v>
      </c>
      <c r="L12" s="10">
        <f t="shared" si="3"/>
        <v>90.725625000000008</v>
      </c>
    </row>
    <row r="13" spans="1:17" s="10" customFormat="1">
      <c r="A13" s="23">
        <v>42839</v>
      </c>
      <c r="B13" s="24" t="s">
        <v>250</v>
      </c>
      <c r="C13" s="26">
        <v>19.05</v>
      </c>
      <c r="D13" s="26">
        <v>76</v>
      </c>
      <c r="E13" s="24"/>
      <c r="F13" s="24"/>
      <c r="G13" s="20">
        <v>2</v>
      </c>
      <c r="H13" s="27">
        <f t="shared" si="0"/>
        <v>0.17004509378009999</v>
      </c>
      <c r="I13" s="28">
        <f t="shared" si="1"/>
        <v>11.761586033092922</v>
      </c>
      <c r="K13" s="10">
        <f t="shared" si="2"/>
        <v>21661.795386000002</v>
      </c>
      <c r="L13" s="10">
        <f t="shared" si="3"/>
        <v>90.725625000000008</v>
      </c>
    </row>
    <row r="14" spans="1:17" s="10" customFormat="1">
      <c r="A14" s="12">
        <v>42744</v>
      </c>
      <c r="B14" s="10" t="s">
        <v>13</v>
      </c>
      <c r="C14" s="25">
        <v>20</v>
      </c>
      <c r="D14" s="25">
        <v>828.67499999999995</v>
      </c>
      <c r="G14" s="20">
        <v>7</v>
      </c>
      <c r="H14" s="27">
        <f t="shared" si="0"/>
        <v>2.0436418232999998</v>
      </c>
      <c r="I14" s="28">
        <f t="shared" si="1"/>
        <v>3.4252577531891819</v>
      </c>
      <c r="K14" s="10">
        <f t="shared" si="2"/>
        <v>260336.53799999997</v>
      </c>
      <c r="L14" s="10">
        <f t="shared" si="3"/>
        <v>100</v>
      </c>
    </row>
    <row r="15" spans="1:17" s="10" customFormat="1">
      <c r="A15" s="12">
        <v>42923</v>
      </c>
      <c r="B15" s="24" t="s">
        <v>254</v>
      </c>
      <c r="C15" s="25">
        <v>20</v>
      </c>
      <c r="D15" s="25">
        <v>6000</v>
      </c>
      <c r="G15" s="20">
        <v>43</v>
      </c>
      <c r="H15" s="27">
        <f t="shared" si="0"/>
        <v>14.796935999999997</v>
      </c>
      <c r="I15" s="28">
        <f t="shared" si="1"/>
        <v>2.9060070274008085</v>
      </c>
      <c r="K15" s="10">
        <f t="shared" si="2"/>
        <v>1884959.9999999998</v>
      </c>
      <c r="L15" s="10">
        <f t="shared" si="3"/>
        <v>100</v>
      </c>
    </row>
    <row r="16" spans="1:17">
      <c r="A16" s="12">
        <v>42828</v>
      </c>
      <c r="B16" s="10"/>
      <c r="C16" s="25">
        <v>25</v>
      </c>
      <c r="D16" s="25">
        <v>490</v>
      </c>
      <c r="E16" s="10"/>
      <c r="F16" s="10"/>
      <c r="G16" s="20">
        <v>7</v>
      </c>
      <c r="H16" s="27">
        <f t="shared" si="0"/>
        <v>1.8881506874999998</v>
      </c>
      <c r="I16" s="28">
        <f t="shared" si="1"/>
        <v>3.7073312243252836</v>
      </c>
      <c r="J16" s="10"/>
      <c r="K16" s="10">
        <f t="shared" si="2"/>
        <v>240528.75</v>
      </c>
      <c r="L16" s="10">
        <f t="shared" si="3"/>
        <v>156.25</v>
      </c>
      <c r="M16" s="10"/>
      <c r="N16" s="10"/>
      <c r="O16" s="10"/>
      <c r="P16" s="10"/>
      <c r="Q16" s="10"/>
    </row>
    <row r="17" spans="1:17" s="10" customFormat="1">
      <c r="A17" s="23">
        <v>42816</v>
      </c>
      <c r="C17" s="25">
        <v>25</v>
      </c>
      <c r="D17" s="25">
        <v>308</v>
      </c>
      <c r="G17" s="20">
        <v>70</v>
      </c>
      <c r="H17" s="27">
        <f t="shared" si="0"/>
        <v>1.186837575</v>
      </c>
      <c r="I17" s="28">
        <f t="shared" si="1"/>
        <v>58.980269477902233</v>
      </c>
      <c r="K17" s="10">
        <f t="shared" si="2"/>
        <v>151189.5</v>
      </c>
      <c r="L17" s="10">
        <f t="shared" si="3"/>
        <v>156.25</v>
      </c>
      <c r="P17"/>
      <c r="Q17"/>
    </row>
    <row r="18" spans="1:17" s="10" customFormat="1">
      <c r="A18" s="23">
        <v>42915</v>
      </c>
      <c r="B18" s="10" t="s">
        <v>243</v>
      </c>
      <c r="C18" s="25">
        <v>25</v>
      </c>
      <c r="D18" s="25">
        <v>114.3</v>
      </c>
      <c r="G18" s="20">
        <v>2.7</v>
      </c>
      <c r="H18" s="27">
        <f t="shared" si="0"/>
        <v>0.44044004812499993</v>
      </c>
      <c r="I18" s="28">
        <f t="shared" si="1"/>
        <v>6.130232733136296</v>
      </c>
      <c r="K18" s="10">
        <f t="shared" si="2"/>
        <v>56107.012499999997</v>
      </c>
      <c r="L18" s="10">
        <f t="shared" si="3"/>
        <v>156.25</v>
      </c>
    </row>
    <row r="19" spans="1:17" s="10" customFormat="1">
      <c r="A19" s="23"/>
      <c r="C19" s="25">
        <v>25</v>
      </c>
      <c r="D19" s="25">
        <v>102</v>
      </c>
      <c r="G19" s="20">
        <v>2.5</v>
      </c>
      <c r="H19" s="27">
        <f t="shared" si="0"/>
        <v>0.39304361249999997</v>
      </c>
      <c r="I19" s="28">
        <f t="shared" si="1"/>
        <v>6.3606172966365158</v>
      </c>
      <c r="K19" s="10">
        <f t="shared" si="2"/>
        <v>50069.25</v>
      </c>
      <c r="L19" s="10">
        <f t="shared" si="3"/>
        <v>156.25</v>
      </c>
    </row>
    <row r="20" spans="1:17" s="10" customFormat="1">
      <c r="A20" s="23">
        <v>42847</v>
      </c>
      <c r="B20" s="24" t="s">
        <v>242</v>
      </c>
      <c r="C20" s="26">
        <v>25</v>
      </c>
      <c r="D20" s="26">
        <v>6000</v>
      </c>
      <c r="E20" s="24"/>
      <c r="F20" s="24"/>
      <c r="G20" s="20">
        <v>76.5</v>
      </c>
      <c r="H20" s="27">
        <f t="shared" ref="H20:H50" si="4">K20*0.00000785</f>
        <v>23.120212499999997</v>
      </c>
      <c r="I20" s="28">
        <f t="shared" ref="I20:I28" si="5">G20/H20</f>
        <v>3.3087931177103154</v>
      </c>
      <c r="K20" s="10">
        <f t="shared" ref="K20:K28" si="6">3.1416*L20*D20</f>
        <v>2945250</v>
      </c>
      <c r="L20" s="10">
        <f t="shared" ref="L20:L28" si="7">(C20/2)*(C20/2)</f>
        <v>156.25</v>
      </c>
      <c r="O20"/>
    </row>
    <row r="21" spans="1:17">
      <c r="A21" s="23">
        <v>42874</v>
      </c>
      <c r="B21" s="24" t="s">
        <v>254</v>
      </c>
      <c r="C21" s="26">
        <v>25</v>
      </c>
      <c r="D21" s="26">
        <v>6000</v>
      </c>
      <c r="E21" s="24"/>
      <c r="F21" s="24"/>
      <c r="G21" s="20">
        <v>68</v>
      </c>
      <c r="H21" s="27">
        <f t="shared" si="4"/>
        <v>23.120212499999997</v>
      </c>
      <c r="I21" s="28">
        <f t="shared" si="5"/>
        <v>2.9411494379647247</v>
      </c>
      <c r="J21" s="10"/>
      <c r="K21" s="10">
        <f t="shared" si="6"/>
        <v>2945250</v>
      </c>
      <c r="L21" s="10">
        <f t="shared" si="7"/>
        <v>156.25</v>
      </c>
      <c r="M21" s="10"/>
      <c r="N21" s="10"/>
      <c r="O21" s="10"/>
      <c r="P21" s="10"/>
      <c r="Q21" s="10"/>
    </row>
    <row r="22" spans="1:17" s="10" customFormat="1">
      <c r="A22" s="23">
        <v>42917</v>
      </c>
      <c r="B22" s="24" t="s">
        <v>254</v>
      </c>
      <c r="C22" s="26">
        <v>25</v>
      </c>
      <c r="D22" s="26">
        <v>6000</v>
      </c>
      <c r="E22" s="24"/>
      <c r="F22" s="24"/>
      <c r="G22" s="20">
        <v>67</v>
      </c>
      <c r="H22" s="27">
        <f t="shared" si="4"/>
        <v>23.120212499999997</v>
      </c>
      <c r="I22" s="28">
        <f t="shared" si="5"/>
        <v>2.8978972403475964</v>
      </c>
      <c r="K22" s="10">
        <f t="shared" si="6"/>
        <v>2945250</v>
      </c>
      <c r="L22" s="10">
        <f t="shared" si="7"/>
        <v>156.25</v>
      </c>
    </row>
    <row r="23" spans="1:17" s="10" customFormat="1">
      <c r="A23" s="23">
        <v>42942</v>
      </c>
      <c r="B23" s="24" t="s">
        <v>254</v>
      </c>
      <c r="C23" s="26">
        <v>31.75</v>
      </c>
      <c r="D23" s="26">
        <v>127</v>
      </c>
      <c r="E23" s="24"/>
      <c r="F23" s="24"/>
      <c r="G23" s="20">
        <v>3.2</v>
      </c>
      <c r="H23" s="27">
        <f t="shared" si="4"/>
        <v>0.78931750402312495</v>
      </c>
      <c r="I23" s="28">
        <f t="shared" si="5"/>
        <v>4.0541353557848483</v>
      </c>
      <c r="K23" s="10">
        <f t="shared" si="6"/>
        <v>100550.0005125</v>
      </c>
      <c r="L23" s="10">
        <f t="shared" si="7"/>
        <v>252.015625</v>
      </c>
    </row>
    <row r="24" spans="1:17" s="10" customFormat="1">
      <c r="A24" s="23">
        <v>42957</v>
      </c>
      <c r="B24" s="24" t="s">
        <v>254</v>
      </c>
      <c r="C24" s="26">
        <v>32</v>
      </c>
      <c r="D24" s="26">
        <v>6000</v>
      </c>
      <c r="E24" s="24"/>
      <c r="F24" s="24"/>
      <c r="G24" s="20">
        <v>115.8</v>
      </c>
      <c r="H24" s="27">
        <f t="shared" si="4"/>
        <v>37.880156159999991</v>
      </c>
      <c r="I24" s="28">
        <f t="shared" si="5"/>
        <v>3.0570095727926381</v>
      </c>
      <c r="K24" s="10">
        <f t="shared" si="6"/>
        <v>4825497.5999999996</v>
      </c>
      <c r="L24" s="10">
        <f t="shared" si="7"/>
        <v>256</v>
      </c>
    </row>
    <row r="25" spans="1:17">
      <c r="A25" s="23">
        <v>42835</v>
      </c>
      <c r="B25" s="24" t="s">
        <v>243</v>
      </c>
      <c r="C25" s="26">
        <v>35</v>
      </c>
      <c r="D25" s="26">
        <v>127</v>
      </c>
      <c r="E25" s="24"/>
      <c r="F25" s="24"/>
      <c r="G25" s="20">
        <v>5.7</v>
      </c>
      <c r="H25" s="27">
        <f t="shared" si="4"/>
        <v>0.95918054924999985</v>
      </c>
      <c r="I25" s="28">
        <f t="shared" si="5"/>
        <v>5.9425725474280418</v>
      </c>
      <c r="J25" s="10"/>
      <c r="K25" s="10">
        <f t="shared" si="6"/>
        <v>122188.605</v>
      </c>
      <c r="L25" s="10">
        <f t="shared" si="7"/>
        <v>306.25</v>
      </c>
      <c r="M25" s="10"/>
      <c r="N25" s="10"/>
      <c r="O25" s="10"/>
      <c r="P25" s="10"/>
      <c r="Q25" s="10"/>
    </row>
    <row r="26" spans="1:17" s="10" customFormat="1">
      <c r="A26" s="23"/>
      <c r="B26" s="24" t="s">
        <v>243</v>
      </c>
      <c r="C26" s="26">
        <v>35</v>
      </c>
      <c r="D26" s="26">
        <v>152</v>
      </c>
      <c r="E26" s="24"/>
      <c r="F26" s="24"/>
      <c r="G26" s="20">
        <v>6.6</v>
      </c>
      <c r="H26" s="27">
        <f t="shared" si="4"/>
        <v>1.1479956179999999</v>
      </c>
      <c r="I26" s="28">
        <f t="shared" si="5"/>
        <v>5.7491508647901473</v>
      </c>
      <c r="K26" s="10">
        <f t="shared" si="6"/>
        <v>146241.48000000001</v>
      </c>
      <c r="L26" s="10">
        <f t="shared" si="7"/>
        <v>306.25</v>
      </c>
    </row>
    <row r="27" spans="1:17" s="10" customFormat="1">
      <c r="A27" s="23">
        <v>42816</v>
      </c>
      <c r="B27" s="24"/>
      <c r="C27" s="26">
        <v>38</v>
      </c>
      <c r="D27" s="26">
        <v>1073</v>
      </c>
      <c r="E27" s="24"/>
      <c r="F27" s="24"/>
      <c r="G27" s="20">
        <v>47</v>
      </c>
      <c r="H27" s="27">
        <f t="shared" si="4"/>
        <v>9.5527292506799988</v>
      </c>
      <c r="I27" s="28">
        <f t="shared" si="5"/>
        <v>4.9200598872468166</v>
      </c>
      <c r="K27" s="10">
        <f t="shared" si="6"/>
        <v>1216908.1847999999</v>
      </c>
      <c r="L27" s="10">
        <f t="shared" si="7"/>
        <v>361</v>
      </c>
      <c r="N27"/>
      <c r="Q27"/>
    </row>
    <row r="28" spans="1:17" s="10" customFormat="1">
      <c r="A28" s="23">
        <v>42849</v>
      </c>
      <c r="B28" s="24" t="s">
        <v>242</v>
      </c>
      <c r="C28" s="26">
        <v>40</v>
      </c>
      <c r="D28" s="26">
        <v>140</v>
      </c>
      <c r="E28" s="24"/>
      <c r="F28" s="24"/>
      <c r="G28" s="20">
        <v>5.2</v>
      </c>
      <c r="H28" s="27">
        <f t="shared" si="4"/>
        <v>1.3810473599999997</v>
      </c>
      <c r="I28" s="28">
        <f t="shared" si="5"/>
        <v>3.7652582747053667</v>
      </c>
      <c r="K28" s="10">
        <f t="shared" si="6"/>
        <v>175929.59999999998</v>
      </c>
      <c r="L28" s="10">
        <f t="shared" si="7"/>
        <v>400</v>
      </c>
      <c r="M28"/>
      <c r="P28"/>
      <c r="Q28"/>
    </row>
    <row r="29" spans="1:17" s="10" customFormat="1">
      <c r="A29" s="12">
        <v>42742</v>
      </c>
      <c r="B29" s="10" t="s">
        <v>13</v>
      </c>
      <c r="C29" s="25">
        <v>45</v>
      </c>
      <c r="D29" s="25">
        <v>8</v>
      </c>
      <c r="G29" s="20">
        <v>2</v>
      </c>
      <c r="H29" s="27">
        <f t="shared" si="4"/>
        <v>9.9879317999999995E-2</v>
      </c>
      <c r="I29" s="28">
        <f t="shared" ref="I29:I50" si="8">G29/H29</f>
        <v>20.024165563485326</v>
      </c>
      <c r="K29" s="10">
        <f t="shared" ref="K29:K50" si="9">3.1416*L29*D29</f>
        <v>12723.48</v>
      </c>
      <c r="L29" s="10">
        <f t="shared" ref="L29:L50" si="10">(C29/2)*(C29/2)</f>
        <v>506.25</v>
      </c>
      <c r="O29"/>
      <c r="P29"/>
    </row>
    <row r="30" spans="1:17" s="10" customFormat="1">
      <c r="A30" s="12">
        <v>42942</v>
      </c>
      <c r="B30" s="24" t="s">
        <v>242</v>
      </c>
      <c r="C30" s="25">
        <v>45</v>
      </c>
      <c r="D30" s="25">
        <v>250</v>
      </c>
      <c r="G30" s="20">
        <v>11.2</v>
      </c>
      <c r="H30" s="27">
        <f t="shared" si="4"/>
        <v>3.1212286874999999</v>
      </c>
      <c r="I30" s="28">
        <f t="shared" si="8"/>
        <v>3.58833046897657</v>
      </c>
      <c r="K30" s="10">
        <f t="shared" si="9"/>
        <v>397608.75</v>
      </c>
      <c r="L30" s="10">
        <f t="shared" si="10"/>
        <v>506.25</v>
      </c>
    </row>
    <row r="31" spans="1:17" s="10" customFormat="1">
      <c r="A31" s="12">
        <v>42920</v>
      </c>
      <c r="B31" s="10" t="s">
        <v>166</v>
      </c>
      <c r="C31" s="25">
        <v>45</v>
      </c>
      <c r="D31" s="25">
        <v>305</v>
      </c>
      <c r="G31" s="20">
        <v>10.6</v>
      </c>
      <c r="H31" s="27">
        <f t="shared" si="4"/>
        <v>3.8078989987499998</v>
      </c>
      <c r="I31" s="28">
        <f t="shared" si="8"/>
        <v>2.7836872783336979</v>
      </c>
      <c r="K31" s="10">
        <f t="shared" si="9"/>
        <v>485082.67499999999</v>
      </c>
      <c r="L31" s="10">
        <f t="shared" si="10"/>
        <v>506.25</v>
      </c>
      <c r="M31" s="10" t="s">
        <v>279</v>
      </c>
    </row>
    <row r="32" spans="1:17" s="10" customFormat="1">
      <c r="A32" s="12"/>
      <c r="C32" s="25">
        <v>45</v>
      </c>
      <c r="D32" s="25">
        <v>482</v>
      </c>
      <c r="G32" s="20">
        <v>16.899999999999999</v>
      </c>
      <c r="H32" s="27">
        <f t="shared" si="4"/>
        <v>6.0177289094999988</v>
      </c>
      <c r="I32" s="28">
        <f t="shared" si="8"/>
        <v>2.8083684483228386</v>
      </c>
      <c r="K32" s="10">
        <f t="shared" si="9"/>
        <v>766589.66999999993</v>
      </c>
      <c r="L32" s="10">
        <f t="shared" si="10"/>
        <v>506.25</v>
      </c>
      <c r="M32" s="10" t="s">
        <v>279</v>
      </c>
    </row>
    <row r="33" spans="1:17" s="10" customFormat="1">
      <c r="A33" s="12">
        <v>42942</v>
      </c>
      <c r="B33" s="10" t="s">
        <v>254</v>
      </c>
      <c r="C33" s="25">
        <v>45</v>
      </c>
      <c r="D33" s="25">
        <v>762</v>
      </c>
      <c r="G33" s="20">
        <v>32.5</v>
      </c>
      <c r="H33" s="27">
        <f t="shared" si="4"/>
        <v>9.5135050394999983</v>
      </c>
      <c r="I33" s="28">
        <f t="shared" si="8"/>
        <v>3.4161962247415913</v>
      </c>
      <c r="K33" s="10">
        <f t="shared" si="9"/>
        <v>1211911.47</v>
      </c>
      <c r="L33" s="10">
        <f t="shared" si="10"/>
        <v>506.25</v>
      </c>
    </row>
    <row r="34" spans="1:17" s="10" customFormat="1">
      <c r="A34" s="12">
        <v>42853</v>
      </c>
      <c r="B34" s="10" t="s">
        <v>13</v>
      </c>
      <c r="C34" s="25">
        <v>45</v>
      </c>
      <c r="D34" s="25">
        <v>762</v>
      </c>
      <c r="G34" s="20">
        <v>53</v>
      </c>
      <c r="H34" s="27">
        <f t="shared" si="4"/>
        <v>9.5135050394999983</v>
      </c>
      <c r="I34" s="28">
        <f t="shared" si="8"/>
        <v>5.5710276895785951</v>
      </c>
      <c r="K34" s="10">
        <f t="shared" si="9"/>
        <v>1211911.47</v>
      </c>
      <c r="L34" s="10">
        <f t="shared" si="10"/>
        <v>506.25</v>
      </c>
    </row>
    <row r="35" spans="1:17" s="10" customFormat="1">
      <c r="A35" s="12"/>
      <c r="C35" s="25">
        <v>45</v>
      </c>
      <c r="D35" s="25">
        <v>838</v>
      </c>
      <c r="G35" s="20">
        <v>58.2</v>
      </c>
      <c r="H35" s="27">
        <f t="shared" si="4"/>
        <v>10.4623585605</v>
      </c>
      <c r="I35" s="28">
        <f t="shared" si="8"/>
        <v>5.5627992162045157</v>
      </c>
      <c r="K35" s="10">
        <f t="shared" si="9"/>
        <v>1332784.53</v>
      </c>
      <c r="L35" s="10">
        <f t="shared" si="10"/>
        <v>506.25</v>
      </c>
    </row>
    <row r="36" spans="1:17" s="10" customFormat="1">
      <c r="A36" s="12">
        <v>42741</v>
      </c>
      <c r="B36" s="10" t="s">
        <v>13</v>
      </c>
      <c r="C36" s="25">
        <v>50</v>
      </c>
      <c r="D36" s="25">
        <v>30</v>
      </c>
      <c r="G36" s="20">
        <v>2</v>
      </c>
      <c r="H36" s="27">
        <f t="shared" si="4"/>
        <v>0.46240424999999996</v>
      </c>
      <c r="I36" s="28">
        <f t="shared" si="8"/>
        <v>4.3252197617128303</v>
      </c>
      <c r="K36" s="10">
        <f t="shared" si="9"/>
        <v>58905</v>
      </c>
      <c r="L36" s="10">
        <f t="shared" si="10"/>
        <v>625</v>
      </c>
      <c r="O36"/>
    </row>
    <row r="37" spans="1:17">
      <c r="A37" s="12">
        <v>42881</v>
      </c>
      <c r="B37" s="10" t="s">
        <v>254</v>
      </c>
      <c r="C37" s="25">
        <v>50</v>
      </c>
      <c r="D37" s="25">
        <v>38.1</v>
      </c>
      <c r="E37" s="10"/>
      <c r="F37" s="10"/>
      <c r="G37" s="20">
        <v>2.8</v>
      </c>
      <c r="H37" s="27">
        <f t="shared" si="4"/>
        <v>0.58725339750000005</v>
      </c>
      <c r="I37" s="28">
        <f t="shared" si="8"/>
        <v>4.7679587924393401</v>
      </c>
      <c r="J37" s="10"/>
      <c r="K37" s="10">
        <f t="shared" si="9"/>
        <v>74809.350000000006</v>
      </c>
      <c r="L37" s="10">
        <f t="shared" si="10"/>
        <v>625</v>
      </c>
      <c r="M37" s="10"/>
      <c r="N37" s="10"/>
      <c r="O37" s="10"/>
      <c r="P37" s="10"/>
      <c r="Q37" s="10"/>
    </row>
    <row r="38" spans="1:17">
      <c r="A38" s="10"/>
      <c r="B38" s="10"/>
      <c r="C38" s="25">
        <v>50</v>
      </c>
      <c r="D38" s="25">
        <v>44.45</v>
      </c>
      <c r="E38" s="10"/>
      <c r="F38" s="10"/>
      <c r="G38" s="20">
        <v>3</v>
      </c>
      <c r="H38" s="27">
        <f t="shared" si="4"/>
        <v>0.68512896374999999</v>
      </c>
      <c r="I38" s="28">
        <f t="shared" si="8"/>
        <v>4.3787376665259252</v>
      </c>
      <c r="J38" s="10"/>
      <c r="K38" s="10">
        <f t="shared" si="9"/>
        <v>87277.575000000012</v>
      </c>
      <c r="L38" s="10">
        <f t="shared" si="10"/>
        <v>625</v>
      </c>
      <c r="M38" s="10"/>
      <c r="N38" s="10"/>
      <c r="O38" s="10"/>
      <c r="P38" s="10"/>
      <c r="Q38" s="10"/>
    </row>
    <row r="39" spans="1:17">
      <c r="A39" s="12">
        <v>42842</v>
      </c>
      <c r="B39" s="24" t="s">
        <v>243</v>
      </c>
      <c r="C39" s="25">
        <v>50</v>
      </c>
      <c r="D39" s="25">
        <v>101.6</v>
      </c>
      <c r="E39" s="10"/>
      <c r="F39" s="10"/>
      <c r="G39" s="20">
        <v>9.5</v>
      </c>
      <c r="H39" s="27">
        <f t="shared" si="4"/>
        <v>1.5660090599999996</v>
      </c>
      <c r="I39" s="28">
        <f t="shared" si="8"/>
        <v>6.0663761421661269</v>
      </c>
      <c r="J39" s="10"/>
      <c r="K39" s="10">
        <f t="shared" si="9"/>
        <v>199491.59999999998</v>
      </c>
      <c r="L39" s="10">
        <f t="shared" si="10"/>
        <v>625</v>
      </c>
      <c r="M39" s="10"/>
      <c r="N39" s="10"/>
      <c r="O39" s="10"/>
      <c r="P39" s="10"/>
      <c r="Q39" s="10"/>
    </row>
    <row r="40" spans="1:17">
      <c r="A40" s="12"/>
      <c r="B40" s="24" t="s">
        <v>243</v>
      </c>
      <c r="C40" s="25">
        <v>50</v>
      </c>
      <c r="D40" s="25">
        <v>50.8</v>
      </c>
      <c r="E40" s="10"/>
      <c r="F40" s="10"/>
      <c r="G40" s="20">
        <v>5</v>
      </c>
      <c r="H40" s="27">
        <f t="shared" si="4"/>
        <v>0.78300452999999981</v>
      </c>
      <c r="I40" s="28">
        <f t="shared" si="8"/>
        <v>6.3856590970169753</v>
      </c>
      <c r="J40" s="10"/>
      <c r="K40" s="10">
        <f t="shared" si="9"/>
        <v>99745.799999999988</v>
      </c>
      <c r="L40" s="10">
        <f t="shared" si="10"/>
        <v>625</v>
      </c>
      <c r="M40" s="10"/>
      <c r="O40" s="10"/>
      <c r="P40" s="10"/>
      <c r="Q40" s="10"/>
    </row>
    <row r="41" spans="1:17">
      <c r="A41" s="12">
        <v>42881</v>
      </c>
      <c r="B41" s="10" t="s">
        <v>254</v>
      </c>
      <c r="C41" s="25">
        <v>50</v>
      </c>
      <c r="D41" s="25">
        <v>50.8</v>
      </c>
      <c r="E41" s="10"/>
      <c r="F41" s="10"/>
      <c r="G41" s="20">
        <v>3.3</v>
      </c>
      <c r="H41" s="27">
        <f>K41*0.00000785</f>
        <v>0.78300452999999981</v>
      </c>
      <c r="I41" s="28">
        <f>G41/H41</f>
        <v>4.2145350040312035</v>
      </c>
      <c r="J41" s="10"/>
      <c r="K41" s="10">
        <f>3.1416*L41*D41</f>
        <v>99745.799999999988</v>
      </c>
      <c r="L41" s="10">
        <f>(C41/2)*(C41/2)</f>
        <v>625</v>
      </c>
      <c r="M41" s="10"/>
      <c r="N41" s="10"/>
      <c r="O41" s="10"/>
      <c r="P41" s="10"/>
      <c r="Q41" s="10"/>
    </row>
    <row r="42" spans="1:17">
      <c r="A42" s="23">
        <v>42816</v>
      </c>
      <c r="B42" s="24" t="s">
        <v>13</v>
      </c>
      <c r="C42" s="25">
        <v>50</v>
      </c>
      <c r="D42" s="25">
        <v>432</v>
      </c>
      <c r="E42" s="10"/>
      <c r="F42" s="10"/>
      <c r="G42" s="20">
        <v>37.200000000000003</v>
      </c>
      <c r="H42" s="27">
        <f t="shared" si="4"/>
        <v>6.6586211999999998</v>
      </c>
      <c r="I42" s="28">
        <f t="shared" si="8"/>
        <v>5.5867421922124061</v>
      </c>
      <c r="J42" s="10"/>
      <c r="K42" s="10">
        <f t="shared" si="9"/>
        <v>848232</v>
      </c>
      <c r="L42" s="10">
        <f t="shared" si="10"/>
        <v>625</v>
      </c>
      <c r="M42" s="10"/>
      <c r="O42" s="10"/>
      <c r="P42" s="10"/>
    </row>
    <row r="43" spans="1:17">
      <c r="A43" s="23"/>
      <c r="B43" s="24"/>
      <c r="C43" s="25">
        <v>50</v>
      </c>
      <c r="D43" s="25">
        <v>356</v>
      </c>
      <c r="E43" s="10"/>
      <c r="F43" s="10"/>
      <c r="G43" s="20">
        <v>31</v>
      </c>
      <c r="H43" s="27">
        <f t="shared" si="4"/>
        <v>5.4871970999999995</v>
      </c>
      <c r="I43" s="28">
        <f t="shared" si="8"/>
        <v>5.6495145763945684</v>
      </c>
      <c r="J43" s="10"/>
      <c r="K43" s="10">
        <f t="shared" si="9"/>
        <v>699006</v>
      </c>
      <c r="L43" s="10">
        <f t="shared" si="10"/>
        <v>625</v>
      </c>
      <c r="M43" s="10"/>
      <c r="N43" s="10"/>
      <c r="O43" s="10"/>
      <c r="P43" s="10"/>
    </row>
    <row r="44" spans="1:17">
      <c r="A44" s="23">
        <v>42888</v>
      </c>
      <c r="B44" s="24" t="s">
        <v>242</v>
      </c>
      <c r="C44" s="25">
        <v>50</v>
      </c>
      <c r="D44" s="25">
        <v>203</v>
      </c>
      <c r="E44" s="10"/>
      <c r="F44" s="10"/>
      <c r="G44" s="20">
        <v>11.5</v>
      </c>
      <c r="H44" s="27">
        <f t="shared" si="4"/>
        <v>3.1289354249999999</v>
      </c>
      <c r="I44" s="28">
        <f t="shared" si="8"/>
        <v>3.6753714723914448</v>
      </c>
      <c r="J44" s="10"/>
      <c r="K44" s="10">
        <f t="shared" si="9"/>
        <v>398590.5</v>
      </c>
      <c r="L44" s="10">
        <f t="shared" si="10"/>
        <v>625</v>
      </c>
      <c r="M44" s="10"/>
      <c r="N44" s="10"/>
      <c r="O44" s="10"/>
      <c r="P44" s="10"/>
    </row>
    <row r="45" spans="1:17">
      <c r="A45" s="12">
        <v>42853</v>
      </c>
      <c r="B45" s="10" t="s">
        <v>13</v>
      </c>
      <c r="C45" s="25">
        <v>50</v>
      </c>
      <c r="D45" s="25">
        <v>978</v>
      </c>
      <c r="E45" s="10"/>
      <c r="F45" s="10"/>
      <c r="G45" s="20">
        <v>83.6</v>
      </c>
      <c r="H45" s="27">
        <f t="shared" si="4"/>
        <v>15.074378549999999</v>
      </c>
      <c r="I45" s="28">
        <f t="shared" si="8"/>
        <v>5.5458339275949786</v>
      </c>
      <c r="J45" s="10"/>
      <c r="K45" s="10">
        <f t="shared" si="9"/>
        <v>1920303</v>
      </c>
      <c r="L45" s="10">
        <f t="shared" si="10"/>
        <v>625</v>
      </c>
      <c r="M45" s="10"/>
      <c r="N45" s="10"/>
      <c r="O45" s="10"/>
      <c r="P45" s="10"/>
      <c r="Q45" s="10"/>
    </row>
    <row r="46" spans="1:17" s="10" customFormat="1">
      <c r="A46" s="12">
        <v>42958</v>
      </c>
      <c r="B46" s="24" t="s">
        <v>243</v>
      </c>
      <c r="C46" s="25">
        <v>55</v>
      </c>
      <c r="D46" s="25">
        <v>160</v>
      </c>
      <c r="G46" s="20">
        <v>17.5</v>
      </c>
      <c r="H46" s="27">
        <f t="shared" si="4"/>
        <v>2.9840487599999994</v>
      </c>
      <c r="I46" s="28">
        <f t="shared" si="8"/>
        <v>5.8645154310414158</v>
      </c>
      <c r="K46" s="10">
        <f t="shared" si="9"/>
        <v>380133.6</v>
      </c>
      <c r="L46" s="10">
        <f t="shared" si="10"/>
        <v>756.25</v>
      </c>
    </row>
    <row r="47" spans="1:17">
      <c r="A47" s="12">
        <v>42900</v>
      </c>
      <c r="B47" s="10" t="s">
        <v>13</v>
      </c>
      <c r="C47" s="25">
        <v>55</v>
      </c>
      <c r="D47" s="25">
        <v>254</v>
      </c>
      <c r="E47" s="10"/>
      <c r="F47" s="10"/>
      <c r="G47" s="20">
        <v>16.8</v>
      </c>
      <c r="H47" s="27">
        <f t="shared" si="4"/>
        <v>4.737177406499999</v>
      </c>
      <c r="I47" s="28">
        <f t="shared" si="8"/>
        <v>3.5464156307400061</v>
      </c>
      <c r="J47" s="10"/>
      <c r="K47" s="10">
        <f t="shared" si="9"/>
        <v>603462.09</v>
      </c>
      <c r="L47" s="10">
        <f t="shared" si="10"/>
        <v>756.25</v>
      </c>
      <c r="M47" s="10"/>
      <c r="N47" s="10"/>
      <c r="O47" s="10"/>
      <c r="P47" s="10"/>
    </row>
    <row r="48" spans="1:17">
      <c r="A48" s="23">
        <v>42891</v>
      </c>
      <c r="B48" s="24" t="s">
        <v>13</v>
      </c>
      <c r="C48" s="25">
        <v>55</v>
      </c>
      <c r="D48" s="25">
        <v>305</v>
      </c>
      <c r="E48" s="10"/>
      <c r="F48" s="10"/>
      <c r="G48" s="20">
        <v>20.2</v>
      </c>
      <c r="H48" s="27">
        <f t="shared" si="4"/>
        <v>5.6883429487499999</v>
      </c>
      <c r="I48" s="28">
        <f t="shared" si="8"/>
        <v>3.551122037119598</v>
      </c>
      <c r="J48" s="10"/>
      <c r="K48" s="10">
        <f t="shared" si="9"/>
        <v>724629.67500000005</v>
      </c>
      <c r="L48" s="10">
        <f t="shared" si="10"/>
        <v>756.25</v>
      </c>
      <c r="M48" s="10"/>
      <c r="N48" s="10"/>
      <c r="O48" s="10"/>
    </row>
    <row r="49" spans="1:17">
      <c r="A49" s="23">
        <v>42871</v>
      </c>
      <c r="B49" s="24" t="s">
        <v>254</v>
      </c>
      <c r="C49" s="25">
        <v>60</v>
      </c>
      <c r="D49" s="25">
        <v>203</v>
      </c>
      <c r="E49" s="10"/>
      <c r="F49" s="10"/>
      <c r="G49" s="20">
        <v>17</v>
      </c>
      <c r="H49" s="27">
        <f t="shared" si="4"/>
        <v>4.505667012</v>
      </c>
      <c r="I49" s="28">
        <f t="shared" si="8"/>
        <v>3.7730262699670627</v>
      </c>
      <c r="J49" s="10"/>
      <c r="K49" s="10">
        <f t="shared" si="9"/>
        <v>573970.32000000007</v>
      </c>
      <c r="L49" s="10">
        <f t="shared" si="10"/>
        <v>900</v>
      </c>
      <c r="M49" s="10"/>
      <c r="N49" s="10"/>
    </row>
    <row r="50" spans="1:17" s="10" customFormat="1">
      <c r="A50" s="23">
        <v>42959</v>
      </c>
      <c r="B50" s="24" t="s">
        <v>13</v>
      </c>
      <c r="C50" s="25">
        <v>60</v>
      </c>
      <c r="D50" s="25">
        <v>203</v>
      </c>
      <c r="G50" s="20">
        <v>16</v>
      </c>
      <c r="H50" s="27">
        <f t="shared" si="4"/>
        <v>4.505667012</v>
      </c>
      <c r="I50" s="28">
        <f t="shared" si="8"/>
        <v>3.5510835482042942</v>
      </c>
      <c r="K50" s="10">
        <f t="shared" si="9"/>
        <v>573970.32000000007</v>
      </c>
      <c r="L50" s="10">
        <f t="shared" si="10"/>
        <v>900</v>
      </c>
    </row>
    <row r="51" spans="1:17">
      <c r="A51" s="12">
        <v>42567</v>
      </c>
      <c r="B51" s="10"/>
      <c r="C51" s="25">
        <v>60</v>
      </c>
      <c r="D51" s="25">
        <v>203.2</v>
      </c>
      <c r="E51" s="10"/>
      <c r="F51" s="10"/>
      <c r="G51" s="20">
        <v>15.2</v>
      </c>
      <c r="H51" s="27">
        <f t="shared" ref="H51:H73" si="11">K51*0.00000785</f>
        <v>4.5101060927999992</v>
      </c>
      <c r="I51" s="28">
        <f t="shared" ref="I51:I73" si="12">G51/H51</f>
        <v>3.3702089678700702</v>
      </c>
      <c r="J51" s="10"/>
      <c r="K51" s="10">
        <f t="shared" ref="K51:K73" si="13">3.1416*L51*D51</f>
        <v>574535.80799999996</v>
      </c>
      <c r="L51" s="10">
        <f t="shared" ref="L51:L73" si="14">(C51/2)*(C51/2)</f>
        <v>900</v>
      </c>
      <c r="M51" s="10"/>
      <c r="N51" s="10"/>
    </row>
    <row r="52" spans="1:17">
      <c r="A52" s="12">
        <v>42661</v>
      </c>
      <c r="B52" s="10"/>
      <c r="C52" s="25">
        <v>60</v>
      </c>
      <c r="D52" s="25">
        <v>203.2</v>
      </c>
      <c r="E52" s="10"/>
      <c r="F52" s="10"/>
      <c r="G52" s="20">
        <v>14.5</v>
      </c>
      <c r="H52" s="27">
        <f t="shared" si="11"/>
        <v>4.5101060927999992</v>
      </c>
      <c r="I52" s="28">
        <f t="shared" si="12"/>
        <v>3.2150019759286854</v>
      </c>
      <c r="J52" s="10"/>
      <c r="K52" s="10">
        <f t="shared" si="13"/>
        <v>574535.80799999996</v>
      </c>
      <c r="L52" s="10">
        <f t="shared" si="14"/>
        <v>900</v>
      </c>
      <c r="M52" s="10"/>
      <c r="N52" s="10"/>
    </row>
    <row r="53" spans="1:17" s="10" customFormat="1">
      <c r="A53" s="12">
        <v>42955</v>
      </c>
      <c r="B53" s="10" t="s">
        <v>13</v>
      </c>
      <c r="C53" s="25">
        <v>60</v>
      </c>
      <c r="D53" s="25">
        <v>279</v>
      </c>
      <c r="G53" s="20">
        <v>22</v>
      </c>
      <c r="H53" s="27">
        <f t="shared" si="11"/>
        <v>6.1925177159999993</v>
      </c>
      <c r="I53" s="28">
        <f t="shared" si="12"/>
        <v>3.5526745354570743</v>
      </c>
      <c r="K53" s="10">
        <f t="shared" si="13"/>
        <v>788855.76</v>
      </c>
      <c r="L53" s="10">
        <f t="shared" si="14"/>
        <v>900</v>
      </c>
    </row>
    <row r="54" spans="1:17" s="10" customFormat="1">
      <c r="A54" s="12">
        <v>42968</v>
      </c>
      <c r="B54" s="10" t="s">
        <v>13</v>
      </c>
      <c r="C54" s="25">
        <v>60</v>
      </c>
      <c r="D54" s="25">
        <v>279</v>
      </c>
      <c r="G54" s="20">
        <v>35</v>
      </c>
      <c r="H54" s="27">
        <f t="shared" si="11"/>
        <v>6.1925177159999993</v>
      </c>
      <c r="I54" s="28">
        <f t="shared" si="12"/>
        <v>5.6519822154998911</v>
      </c>
      <c r="K54" s="10">
        <f t="shared" si="13"/>
        <v>788855.76</v>
      </c>
      <c r="L54" s="10">
        <f t="shared" si="14"/>
        <v>900</v>
      </c>
    </row>
    <row r="55" spans="1:17">
      <c r="A55" s="12">
        <v>42604</v>
      </c>
      <c r="B55" s="10"/>
      <c r="C55" s="25">
        <v>65</v>
      </c>
      <c r="D55" s="25">
        <v>635</v>
      </c>
      <c r="E55" s="10"/>
      <c r="F55" s="10"/>
      <c r="G55" s="20">
        <v>52</v>
      </c>
      <c r="H55" s="27">
        <f t="shared" si="11"/>
        <v>16.54097069625</v>
      </c>
      <c r="I55" s="28">
        <f t="shared" si="12"/>
        <v>3.1437090939160486</v>
      </c>
      <c r="J55" s="10"/>
      <c r="K55" s="10">
        <f t="shared" si="13"/>
        <v>2107130.0249999999</v>
      </c>
      <c r="L55" s="10">
        <f t="shared" si="14"/>
        <v>1056.25</v>
      </c>
      <c r="M55" s="10"/>
      <c r="N55" s="10"/>
    </row>
    <row r="56" spans="1:17" s="10" customFormat="1">
      <c r="A56" s="12">
        <v>42933</v>
      </c>
      <c r="B56" s="10" t="s">
        <v>166</v>
      </c>
      <c r="C56" s="25">
        <v>70</v>
      </c>
      <c r="D56" s="25">
        <v>76</v>
      </c>
      <c r="G56" s="20">
        <v>8.6</v>
      </c>
      <c r="H56" s="27">
        <f t="shared" si="11"/>
        <v>2.2959912359999999</v>
      </c>
      <c r="I56" s="28">
        <f t="shared" si="12"/>
        <v>3.7456588967572175</v>
      </c>
      <c r="K56" s="10">
        <f t="shared" si="13"/>
        <v>292482.96000000002</v>
      </c>
      <c r="L56" s="10">
        <f t="shared" si="14"/>
        <v>1225</v>
      </c>
    </row>
    <row r="57" spans="1:17" s="10" customFormat="1">
      <c r="A57" s="12">
        <v>42942</v>
      </c>
      <c r="B57" s="24" t="s">
        <v>243</v>
      </c>
      <c r="C57" s="25">
        <v>70</v>
      </c>
      <c r="D57" s="25">
        <v>1702</v>
      </c>
      <c r="G57" s="20">
        <v>284</v>
      </c>
      <c r="H57" s="27">
        <f t="shared" si="11"/>
        <v>51.418119521999998</v>
      </c>
      <c r="I57" s="28">
        <f t="shared" si="12"/>
        <v>5.5233447399507956</v>
      </c>
      <c r="K57" s="10">
        <f t="shared" si="13"/>
        <v>6550078.9199999999</v>
      </c>
      <c r="L57" s="10">
        <f t="shared" si="14"/>
        <v>1225</v>
      </c>
    </row>
    <row r="58" spans="1:17">
      <c r="A58" s="12">
        <v>42601</v>
      </c>
      <c r="B58" s="10"/>
      <c r="C58" s="25">
        <v>75</v>
      </c>
      <c r="D58" s="25">
        <v>558.79999999999995</v>
      </c>
      <c r="E58" s="10"/>
      <c r="F58" s="10"/>
      <c r="G58" s="20">
        <v>62.8</v>
      </c>
      <c r="H58" s="27">
        <f t="shared" si="11"/>
        <v>19.379362117499998</v>
      </c>
      <c r="I58" s="28">
        <f t="shared" si="12"/>
        <v>3.2405607377185128</v>
      </c>
      <c r="J58" s="10"/>
      <c r="K58" s="10">
        <f t="shared" si="13"/>
        <v>2468708.5499999998</v>
      </c>
      <c r="L58" s="10">
        <f t="shared" si="14"/>
        <v>1406.25</v>
      </c>
      <c r="M58" s="10"/>
      <c r="N58" s="10"/>
      <c r="Q58" s="10"/>
    </row>
    <row r="59" spans="1:17">
      <c r="A59" s="12">
        <v>42853</v>
      </c>
      <c r="B59" s="10" t="s">
        <v>13</v>
      </c>
      <c r="C59" s="25">
        <v>80</v>
      </c>
      <c r="D59" s="25">
        <v>63</v>
      </c>
      <c r="E59" s="10"/>
      <c r="F59" s="10"/>
      <c r="G59" s="20">
        <v>9.5</v>
      </c>
      <c r="H59" s="27">
        <f t="shared" si="11"/>
        <v>2.4858852479999998</v>
      </c>
      <c r="I59" s="28">
        <f t="shared" si="12"/>
        <v>3.8215762403526683</v>
      </c>
      <c r="J59" s="10"/>
      <c r="K59" s="10">
        <f t="shared" si="13"/>
        <v>316673.27999999997</v>
      </c>
      <c r="L59" s="10">
        <f t="shared" si="14"/>
        <v>1600</v>
      </c>
      <c r="M59" s="10"/>
      <c r="N59" s="10"/>
      <c r="O59" s="10"/>
      <c r="P59" s="10"/>
    </row>
    <row r="60" spans="1:17">
      <c r="A60" s="12">
        <v>42749</v>
      </c>
      <c r="B60" s="10"/>
      <c r="C60" s="25">
        <v>90</v>
      </c>
      <c r="D60" s="25">
        <v>38</v>
      </c>
      <c r="E60" s="10"/>
      <c r="F60" s="10"/>
      <c r="G60" s="20">
        <v>7.5</v>
      </c>
      <c r="H60" s="27">
        <f t="shared" si="11"/>
        <v>1.8977070419999997</v>
      </c>
      <c r="I60" s="28">
        <f t="shared" si="12"/>
        <v>3.9521379401615779</v>
      </c>
      <c r="J60" s="10"/>
      <c r="K60" s="10">
        <f t="shared" si="13"/>
        <v>241746.12</v>
      </c>
      <c r="L60" s="10">
        <f t="shared" si="14"/>
        <v>2025</v>
      </c>
      <c r="M60" s="10"/>
    </row>
    <row r="61" spans="1:17" s="10" customFormat="1">
      <c r="A61" s="12">
        <v>42965</v>
      </c>
      <c r="B61" s="10" t="s">
        <v>13</v>
      </c>
      <c r="C61" s="25">
        <v>90</v>
      </c>
      <c r="D61" s="25">
        <v>508</v>
      </c>
      <c r="G61" s="20">
        <v>87.7</v>
      </c>
      <c r="H61" s="27">
        <f t="shared" si="11"/>
        <v>25.369346771999997</v>
      </c>
      <c r="I61" s="28">
        <f t="shared" si="12"/>
        <v>3.4569277951135104</v>
      </c>
      <c r="K61" s="10">
        <f t="shared" si="13"/>
        <v>3231763.92</v>
      </c>
      <c r="L61" s="10">
        <f t="shared" si="14"/>
        <v>2025</v>
      </c>
    </row>
    <row r="62" spans="1:17">
      <c r="A62" s="12">
        <v>42915</v>
      </c>
      <c r="B62" s="10" t="s">
        <v>13</v>
      </c>
      <c r="C62" s="25">
        <v>90</v>
      </c>
      <c r="D62" s="25">
        <v>762</v>
      </c>
      <c r="E62" s="10"/>
      <c r="F62" s="10"/>
      <c r="G62" s="20">
        <v>131.5</v>
      </c>
      <c r="H62" s="27">
        <f t="shared" si="11"/>
        <v>38.054020157999993</v>
      </c>
      <c r="I62" s="28">
        <f t="shared" si="12"/>
        <v>3.4556138734886099</v>
      </c>
      <c r="J62" s="10"/>
      <c r="K62" s="10">
        <f t="shared" si="13"/>
        <v>4847645.88</v>
      </c>
      <c r="L62" s="10">
        <f t="shared" si="14"/>
        <v>2025</v>
      </c>
      <c r="M62" s="10"/>
      <c r="N62" s="10"/>
      <c r="O62" s="10"/>
      <c r="P62" s="10"/>
      <c r="Q62" s="10"/>
    </row>
    <row r="63" spans="1:17">
      <c r="A63" s="12">
        <v>42608</v>
      </c>
      <c r="B63" s="10"/>
      <c r="C63" s="25">
        <v>90</v>
      </c>
      <c r="D63" s="25">
        <v>1498.6</v>
      </c>
      <c r="E63" s="10"/>
      <c r="F63" s="10"/>
      <c r="G63" s="20">
        <v>232.5</v>
      </c>
      <c r="H63" s="27">
        <f t="shared" si="11"/>
        <v>74.839572977399982</v>
      </c>
      <c r="I63" s="28">
        <f t="shared" si="12"/>
        <v>3.106645197858227</v>
      </c>
      <c r="J63" s="10"/>
      <c r="K63" s="10">
        <f t="shared" si="13"/>
        <v>9533703.5639999993</v>
      </c>
      <c r="L63" s="10">
        <f t="shared" si="14"/>
        <v>2025</v>
      </c>
      <c r="M63" s="10"/>
    </row>
    <row r="64" spans="1:17" s="10" customFormat="1">
      <c r="A64" s="12">
        <v>42917</v>
      </c>
      <c r="B64" s="24" t="s">
        <v>254</v>
      </c>
      <c r="C64" s="25">
        <v>90</v>
      </c>
      <c r="D64" s="25">
        <v>2006.6</v>
      </c>
      <c r="G64" s="20">
        <v>358.5</v>
      </c>
      <c r="H64" s="27">
        <f t="shared" si="11"/>
        <v>100.20891974939998</v>
      </c>
      <c r="I64" s="28">
        <f t="shared" si="12"/>
        <v>3.5775258419762235</v>
      </c>
      <c r="K64" s="10">
        <f t="shared" si="13"/>
        <v>12765467.483999999</v>
      </c>
      <c r="L64" s="10">
        <f t="shared" si="14"/>
        <v>2025</v>
      </c>
    </row>
    <row r="65" spans="1:13">
      <c r="A65" s="12">
        <v>42742</v>
      </c>
      <c r="B65" s="24" t="s">
        <v>13</v>
      </c>
      <c r="C65" s="25">
        <v>100</v>
      </c>
      <c r="D65" s="25">
        <v>12</v>
      </c>
      <c r="E65" s="10"/>
      <c r="F65" s="10"/>
      <c r="G65" s="20">
        <v>4.5</v>
      </c>
      <c r="H65" s="27">
        <f t="shared" si="11"/>
        <v>0.73984679999999992</v>
      </c>
      <c r="I65" s="28">
        <f t="shared" si="12"/>
        <v>6.082340289908668</v>
      </c>
      <c r="J65" s="10"/>
      <c r="K65" s="10">
        <f t="shared" si="13"/>
        <v>94248</v>
      </c>
      <c r="L65" s="10">
        <f t="shared" si="14"/>
        <v>2500</v>
      </c>
      <c r="M65" s="10"/>
    </row>
    <row r="66" spans="1:13">
      <c r="A66" s="12">
        <v>42823</v>
      </c>
      <c r="B66" s="24" t="s">
        <v>13</v>
      </c>
      <c r="C66" s="25">
        <v>100</v>
      </c>
      <c r="D66" s="25">
        <v>28</v>
      </c>
      <c r="E66" s="10"/>
      <c r="F66" s="10"/>
      <c r="G66" s="20">
        <v>7.5</v>
      </c>
      <c r="H66" s="27">
        <f t="shared" si="11"/>
        <v>1.7263091999999998</v>
      </c>
      <c r="I66" s="28">
        <f t="shared" si="12"/>
        <v>4.3445287785061915</v>
      </c>
      <c r="J66" s="10"/>
      <c r="K66" s="10">
        <f t="shared" si="13"/>
        <v>219912</v>
      </c>
      <c r="L66" s="10">
        <f t="shared" si="14"/>
        <v>2500</v>
      </c>
      <c r="M66" s="10"/>
    </row>
    <row r="67" spans="1:13">
      <c r="A67" s="12">
        <v>42742</v>
      </c>
      <c r="B67" s="24" t="s">
        <v>13</v>
      </c>
      <c r="C67" s="25">
        <v>100</v>
      </c>
      <c r="D67" s="25">
        <v>45</v>
      </c>
      <c r="E67" s="10"/>
      <c r="F67" s="10"/>
      <c r="G67" s="20">
        <v>10.5</v>
      </c>
      <c r="H67" s="27">
        <f t="shared" si="11"/>
        <v>2.7744255</v>
      </c>
      <c r="I67" s="28">
        <f t="shared" si="12"/>
        <v>3.7845672914987265</v>
      </c>
      <c r="J67" s="10"/>
      <c r="K67" s="10">
        <f t="shared" si="13"/>
        <v>353430</v>
      </c>
      <c r="L67" s="10">
        <f t="shared" si="14"/>
        <v>2500</v>
      </c>
      <c r="M67" s="10"/>
    </row>
    <row r="68" spans="1:13">
      <c r="A68" s="23">
        <v>42065</v>
      </c>
      <c r="B68" s="24" t="s">
        <v>20</v>
      </c>
      <c r="C68" s="26">
        <v>100</v>
      </c>
      <c r="D68" s="26">
        <v>45</v>
      </c>
      <c r="E68" s="24"/>
      <c r="F68" s="24"/>
      <c r="G68" s="20">
        <v>10.5</v>
      </c>
      <c r="H68" s="27">
        <f t="shared" si="11"/>
        <v>2.7744255</v>
      </c>
      <c r="I68" s="28">
        <f t="shared" si="12"/>
        <v>3.7845672914987265</v>
      </c>
      <c r="J68" s="10"/>
      <c r="K68" s="10">
        <f t="shared" si="13"/>
        <v>353430</v>
      </c>
      <c r="L68" s="10">
        <f t="shared" si="14"/>
        <v>2500</v>
      </c>
      <c r="M68" s="10"/>
    </row>
    <row r="69" spans="1:13">
      <c r="A69" s="23">
        <v>42567</v>
      </c>
      <c r="B69" s="24"/>
      <c r="C69" s="26">
        <v>100</v>
      </c>
      <c r="D69" s="26">
        <v>60</v>
      </c>
      <c r="E69" s="24"/>
      <c r="F69" s="24"/>
      <c r="G69" s="20">
        <v>13.5</v>
      </c>
      <c r="H69" s="27">
        <f t="shared" si="11"/>
        <v>3.6992339999999997</v>
      </c>
      <c r="I69" s="28">
        <f t="shared" si="12"/>
        <v>3.649404173945201</v>
      </c>
      <c r="J69" s="10"/>
      <c r="K69" s="10">
        <f t="shared" si="13"/>
        <v>471240</v>
      </c>
      <c r="L69" s="10">
        <f t="shared" si="14"/>
        <v>2500</v>
      </c>
      <c r="M69" s="10"/>
    </row>
    <row r="70" spans="1:13">
      <c r="A70" s="23">
        <v>42567</v>
      </c>
      <c r="B70" s="24"/>
      <c r="C70" s="26">
        <v>100</v>
      </c>
      <c r="D70" s="26">
        <v>76.2</v>
      </c>
      <c r="E70" s="24"/>
      <c r="F70" s="24"/>
      <c r="G70" s="20">
        <v>16.600000000000001</v>
      </c>
      <c r="H70" s="27">
        <f t="shared" si="11"/>
        <v>4.6980271800000004</v>
      </c>
      <c r="I70" s="28">
        <f t="shared" si="12"/>
        <v>3.5333980336827255</v>
      </c>
      <c r="J70" s="10"/>
      <c r="K70" s="10">
        <f t="shared" si="13"/>
        <v>598474.80000000005</v>
      </c>
      <c r="L70" s="10">
        <f t="shared" si="14"/>
        <v>2500</v>
      </c>
      <c r="M70" s="10"/>
    </row>
    <row r="71" spans="1:13">
      <c r="A71" s="23">
        <v>42567</v>
      </c>
      <c r="B71" s="24"/>
      <c r="C71" s="26">
        <v>100</v>
      </c>
      <c r="D71" s="26">
        <v>101.6</v>
      </c>
      <c r="E71" s="24"/>
      <c r="F71" s="24"/>
      <c r="G71" s="20">
        <v>21.6</v>
      </c>
      <c r="H71" s="27">
        <f t="shared" si="11"/>
        <v>6.2640362399999985</v>
      </c>
      <c r="I71" s="28">
        <f t="shared" si="12"/>
        <v>3.448255912389167</v>
      </c>
      <c r="J71" s="10"/>
      <c r="K71" s="10">
        <f t="shared" si="13"/>
        <v>797966.39999999991</v>
      </c>
      <c r="L71" s="10">
        <f t="shared" si="14"/>
        <v>2500</v>
      </c>
      <c r="M71" s="10"/>
    </row>
    <row r="72" spans="1:13">
      <c r="A72" s="23">
        <v>42773</v>
      </c>
      <c r="B72" s="24"/>
      <c r="C72" s="26">
        <v>110</v>
      </c>
      <c r="D72" s="26">
        <v>70</v>
      </c>
      <c r="E72" s="24"/>
      <c r="F72" s="24"/>
      <c r="G72" s="20">
        <v>20.5</v>
      </c>
      <c r="H72" s="27">
        <f t="shared" si="11"/>
        <v>5.2220853299999996</v>
      </c>
      <c r="I72" s="28">
        <f t="shared" si="12"/>
        <v>3.9256348191460901</v>
      </c>
      <c r="J72" s="10"/>
      <c r="K72" s="10">
        <f t="shared" si="13"/>
        <v>665233.80000000005</v>
      </c>
      <c r="L72" s="10">
        <f t="shared" si="14"/>
        <v>3025</v>
      </c>
      <c r="M72" s="10"/>
    </row>
    <row r="73" spans="1:13">
      <c r="A73" s="23">
        <v>42891</v>
      </c>
      <c r="B73" s="24" t="s">
        <v>13</v>
      </c>
      <c r="C73" s="26">
        <v>120</v>
      </c>
      <c r="D73" s="26">
        <v>40</v>
      </c>
      <c r="E73" s="24"/>
      <c r="F73" s="24"/>
      <c r="G73" s="20">
        <v>15</v>
      </c>
      <c r="H73" s="27">
        <f t="shared" si="11"/>
        <v>3.5512646399999999</v>
      </c>
      <c r="I73" s="28">
        <f t="shared" si="12"/>
        <v>4.2238474235476859</v>
      </c>
      <c r="J73" s="10"/>
      <c r="K73" s="10">
        <f t="shared" si="13"/>
        <v>452390.40000000002</v>
      </c>
      <c r="L73" s="10">
        <f t="shared" si="14"/>
        <v>3600</v>
      </c>
      <c r="M73" s="10"/>
    </row>
    <row r="74" spans="1:13">
      <c r="A74" s="23">
        <v>42578</v>
      </c>
      <c r="B74" s="24" t="s">
        <v>20</v>
      </c>
      <c r="C74" s="26">
        <v>120</v>
      </c>
      <c r="D74" s="26">
        <v>69.849999999999994</v>
      </c>
      <c r="E74" s="24"/>
      <c r="F74" s="24"/>
      <c r="G74" s="20">
        <v>22.5</v>
      </c>
      <c r="H74" s="27">
        <f t="shared" ref="H74:H104" si="15">K74*0.00000785</f>
        <v>6.2013958775999987</v>
      </c>
      <c r="I74" s="28">
        <f t="shared" ref="I74:I104" si="16">G74/H74</f>
        <v>3.6282153960323722</v>
      </c>
      <c r="J74" s="10"/>
      <c r="K74" s="10">
        <f t="shared" ref="K74:K104" si="17">3.1416*L74*D74</f>
        <v>789986.73599999992</v>
      </c>
      <c r="L74" s="10">
        <f t="shared" ref="L74:L104" si="18">(C74/2)*(C74/2)</f>
        <v>3600</v>
      </c>
      <c r="M74" s="10"/>
    </row>
    <row r="75" spans="1:13">
      <c r="A75" s="23">
        <v>42570</v>
      </c>
      <c r="B75" s="24"/>
      <c r="C75" s="26">
        <v>120</v>
      </c>
      <c r="D75" s="26">
        <v>110</v>
      </c>
      <c r="E75" s="24"/>
      <c r="F75" s="24"/>
      <c r="G75" s="20">
        <v>33.799999999999997</v>
      </c>
      <c r="H75" s="27">
        <f t="shared" si="15"/>
        <v>9.7659777600000002</v>
      </c>
      <c r="I75" s="28">
        <f t="shared" si="16"/>
        <v>3.4609949797796791</v>
      </c>
      <c r="J75" s="10"/>
      <c r="K75" s="10">
        <f t="shared" si="17"/>
        <v>1244073.6000000001</v>
      </c>
      <c r="L75" s="10">
        <f t="shared" si="18"/>
        <v>3600</v>
      </c>
      <c r="M75" s="10"/>
    </row>
    <row r="76" spans="1:13">
      <c r="A76" s="23">
        <v>42650</v>
      </c>
      <c r="B76" s="24"/>
      <c r="C76" s="26">
        <v>120</v>
      </c>
      <c r="D76" s="26">
        <v>110</v>
      </c>
      <c r="E76" s="24"/>
      <c r="F76" s="24"/>
      <c r="G76" s="20">
        <v>32.799999999999997</v>
      </c>
      <c r="H76" s="27">
        <f t="shared" si="15"/>
        <v>9.7659777600000002</v>
      </c>
      <c r="I76" s="28">
        <f t="shared" si="16"/>
        <v>3.3585986786027657</v>
      </c>
      <c r="J76" s="10"/>
      <c r="K76" s="10">
        <f t="shared" si="17"/>
        <v>1244073.6000000001</v>
      </c>
      <c r="L76" s="10">
        <f t="shared" si="18"/>
        <v>3600</v>
      </c>
      <c r="M76" s="10"/>
    </row>
    <row r="77" spans="1:13">
      <c r="A77" s="23">
        <v>42632</v>
      </c>
      <c r="B77" s="24"/>
      <c r="C77" s="26">
        <v>120</v>
      </c>
      <c r="D77" s="26">
        <v>110</v>
      </c>
      <c r="E77" s="24"/>
      <c r="F77" s="24"/>
      <c r="G77" s="20">
        <v>32.6</v>
      </c>
      <c r="H77" s="27">
        <f t="shared" si="15"/>
        <v>9.7659777600000002</v>
      </c>
      <c r="I77" s="28">
        <f t="shared" si="16"/>
        <v>3.3381194183673832</v>
      </c>
      <c r="J77" s="10"/>
      <c r="K77" s="10">
        <f t="shared" si="17"/>
        <v>1244073.6000000001</v>
      </c>
      <c r="L77" s="10">
        <f t="shared" si="18"/>
        <v>3600</v>
      </c>
      <c r="M77" s="10"/>
    </row>
    <row r="78" spans="1:13">
      <c r="A78" s="23">
        <v>42835</v>
      </c>
      <c r="B78" s="24" t="s">
        <v>13</v>
      </c>
      <c r="C78" s="26">
        <v>130</v>
      </c>
      <c r="D78" s="26">
        <v>70</v>
      </c>
      <c r="E78" s="24"/>
      <c r="F78" s="24"/>
      <c r="G78" s="20">
        <v>28</v>
      </c>
      <c r="H78" s="27">
        <f t="shared" si="15"/>
        <v>7.2936563699999999</v>
      </c>
      <c r="I78" s="28">
        <f t="shared" si="16"/>
        <v>3.8389524512244058</v>
      </c>
      <c r="J78" s="10"/>
      <c r="K78" s="10">
        <f t="shared" si="17"/>
        <v>929128.20000000007</v>
      </c>
      <c r="L78" s="10">
        <f t="shared" si="18"/>
        <v>4225</v>
      </c>
      <c r="M78" s="10"/>
    </row>
    <row r="79" spans="1:13">
      <c r="A79" s="23">
        <v>42795</v>
      </c>
      <c r="B79" s="24"/>
      <c r="C79" s="26">
        <v>125</v>
      </c>
      <c r="D79" s="26">
        <v>60</v>
      </c>
      <c r="E79" s="24"/>
      <c r="F79" s="24"/>
      <c r="G79" s="20">
        <v>22.5</v>
      </c>
      <c r="H79" s="27">
        <f t="shared" si="15"/>
        <v>5.7800531249999993</v>
      </c>
      <c r="I79" s="28">
        <f t="shared" si="16"/>
        <v>3.8926977855415479</v>
      </c>
      <c r="J79" s="10"/>
      <c r="K79" s="10">
        <f t="shared" si="17"/>
        <v>736312.5</v>
      </c>
      <c r="L79" s="10">
        <f t="shared" si="18"/>
        <v>3906.25</v>
      </c>
      <c r="M79" s="10"/>
    </row>
    <row r="80" spans="1:13">
      <c r="A80" s="23">
        <v>42656</v>
      </c>
      <c r="B80" s="24"/>
      <c r="C80" s="26">
        <v>150</v>
      </c>
      <c r="D80" s="26">
        <v>100</v>
      </c>
      <c r="E80" s="24"/>
      <c r="F80" s="24"/>
      <c r="G80" s="20">
        <v>45.8</v>
      </c>
      <c r="H80" s="27">
        <f t="shared" si="15"/>
        <v>13.8721275</v>
      </c>
      <c r="I80" s="28">
        <f t="shared" si="16"/>
        <v>3.3015844181074603</v>
      </c>
      <c r="J80" s="10"/>
      <c r="K80" s="10">
        <f t="shared" si="17"/>
        <v>1767150</v>
      </c>
      <c r="L80" s="10">
        <f t="shared" si="18"/>
        <v>5625</v>
      </c>
      <c r="M80" s="10"/>
    </row>
    <row r="81" spans="1:13">
      <c r="A81" s="23">
        <v>42741</v>
      </c>
      <c r="B81" s="24"/>
      <c r="C81" s="26">
        <v>160</v>
      </c>
      <c r="D81" s="26">
        <v>45</v>
      </c>
      <c r="E81" s="24"/>
      <c r="F81" s="24"/>
      <c r="G81" s="20">
        <v>27</v>
      </c>
      <c r="H81" s="27">
        <f t="shared" si="15"/>
        <v>7.1025292799999988</v>
      </c>
      <c r="I81" s="28">
        <f t="shared" si="16"/>
        <v>3.801462681192918</v>
      </c>
      <c r="J81" s="10"/>
      <c r="K81" s="10">
        <f t="shared" si="17"/>
        <v>904780.79999999993</v>
      </c>
      <c r="L81" s="10">
        <f t="shared" si="18"/>
        <v>6400</v>
      </c>
      <c r="M81" s="10"/>
    </row>
    <row r="82" spans="1:13">
      <c r="A82" s="23">
        <v>42741</v>
      </c>
      <c r="B82" s="24"/>
      <c r="C82" s="26">
        <v>160</v>
      </c>
      <c r="D82" s="26">
        <v>50</v>
      </c>
      <c r="E82" s="24"/>
      <c r="F82" s="24"/>
      <c r="G82" s="20">
        <v>29</v>
      </c>
      <c r="H82" s="27">
        <f t="shared" si="15"/>
        <v>7.8916991999999988</v>
      </c>
      <c r="I82" s="28">
        <f t="shared" si="16"/>
        <v>3.6747472584864873</v>
      </c>
      <c r="J82" s="10"/>
      <c r="K82" s="10">
        <f t="shared" si="17"/>
        <v>1005311.9999999999</v>
      </c>
      <c r="L82" s="10">
        <f t="shared" si="18"/>
        <v>6400</v>
      </c>
      <c r="M82" s="10"/>
    </row>
    <row r="83" spans="1:13" s="10" customFormat="1">
      <c r="A83" s="23">
        <v>42931</v>
      </c>
      <c r="B83" s="24" t="s">
        <v>166</v>
      </c>
      <c r="C83" s="26">
        <v>160</v>
      </c>
      <c r="D83" s="26">
        <v>50</v>
      </c>
      <c r="E83" s="24"/>
      <c r="F83" s="24"/>
      <c r="G83" s="20">
        <v>30.5</v>
      </c>
      <c r="H83" s="27">
        <f t="shared" si="15"/>
        <v>7.8916991999999988</v>
      </c>
      <c r="I83" s="28">
        <f t="shared" si="16"/>
        <v>3.8648203925461333</v>
      </c>
      <c r="K83" s="10">
        <f t="shared" si="17"/>
        <v>1005311.9999999999</v>
      </c>
      <c r="L83" s="10">
        <f t="shared" si="18"/>
        <v>6400</v>
      </c>
    </row>
    <row r="84" spans="1:13" s="10" customFormat="1">
      <c r="A84" s="23">
        <v>42889</v>
      </c>
      <c r="B84" s="24" t="s">
        <v>166</v>
      </c>
      <c r="C84" s="26">
        <v>160</v>
      </c>
      <c r="D84" s="26">
        <v>76.2</v>
      </c>
      <c r="E84" s="24"/>
      <c r="F84" s="24"/>
      <c r="G84" s="20">
        <v>48</v>
      </c>
      <c r="H84" s="27">
        <f t="shared" si="15"/>
        <v>12.026949580799998</v>
      </c>
      <c r="I84" s="28">
        <f t="shared" si="16"/>
        <v>3.9910369356356092</v>
      </c>
      <c r="K84" s="10">
        <f t="shared" si="17"/>
        <v>1532095.4879999999</v>
      </c>
      <c r="L84" s="10">
        <f t="shared" si="18"/>
        <v>6400</v>
      </c>
    </row>
    <row r="85" spans="1:13" s="10" customFormat="1">
      <c r="A85" s="23">
        <v>42947</v>
      </c>
      <c r="B85" s="24" t="s">
        <v>13</v>
      </c>
      <c r="C85" s="26">
        <v>180</v>
      </c>
      <c r="D85" s="26">
        <v>16</v>
      </c>
      <c r="E85" s="24"/>
      <c r="F85" s="24"/>
      <c r="G85" s="20">
        <v>21</v>
      </c>
      <c r="H85" s="27">
        <f t="shared" si="15"/>
        <v>3.1961381759999998</v>
      </c>
      <c r="I85" s="28">
        <f t="shared" si="16"/>
        <v>6.5704293255186226</v>
      </c>
      <c r="K85" s="10">
        <f t="shared" si="17"/>
        <v>407151.35999999999</v>
      </c>
      <c r="L85" s="10">
        <f t="shared" si="18"/>
        <v>8100</v>
      </c>
    </row>
    <row r="86" spans="1:13" s="10" customFormat="1">
      <c r="A86" s="23"/>
      <c r="B86" s="24"/>
      <c r="C86" s="26">
        <v>180</v>
      </c>
      <c r="D86" s="26">
        <v>25</v>
      </c>
      <c r="E86" s="24"/>
      <c r="F86" s="24"/>
      <c r="G86" s="20">
        <v>25</v>
      </c>
      <c r="H86" s="27">
        <f t="shared" si="15"/>
        <v>4.9939658999999992</v>
      </c>
      <c r="I86" s="28">
        <f t="shared" si="16"/>
        <v>5.0060413908713324</v>
      </c>
      <c r="K86" s="10">
        <f t="shared" si="17"/>
        <v>636174</v>
      </c>
      <c r="L86" s="10">
        <f t="shared" si="18"/>
        <v>8100</v>
      </c>
    </row>
    <row r="87" spans="1:13" s="10" customFormat="1">
      <c r="A87" s="23"/>
      <c r="B87" s="24"/>
      <c r="C87" s="26">
        <v>180</v>
      </c>
      <c r="D87" s="26">
        <v>30</v>
      </c>
      <c r="E87" s="24"/>
      <c r="F87" s="24"/>
      <c r="G87" s="20">
        <v>28.5</v>
      </c>
      <c r="H87" s="27">
        <f t="shared" si="15"/>
        <v>5.992759079999999</v>
      </c>
      <c r="I87" s="28">
        <f t="shared" si="16"/>
        <v>4.7557393213277654</v>
      </c>
      <c r="K87" s="10">
        <f t="shared" si="17"/>
        <v>763408.79999999993</v>
      </c>
      <c r="L87" s="10">
        <f t="shared" si="18"/>
        <v>8100</v>
      </c>
    </row>
    <row r="88" spans="1:13" s="10" customFormat="1">
      <c r="A88" s="23"/>
      <c r="B88" s="24"/>
      <c r="C88" s="26">
        <v>180</v>
      </c>
      <c r="D88" s="26">
        <v>40</v>
      </c>
      <c r="E88" s="24"/>
      <c r="F88" s="24"/>
      <c r="G88" s="20">
        <v>35.5</v>
      </c>
      <c r="H88" s="27">
        <f t="shared" si="15"/>
        <v>7.9903454399999987</v>
      </c>
      <c r="I88" s="28">
        <f t="shared" si="16"/>
        <v>4.4428617343983072</v>
      </c>
      <c r="K88" s="10">
        <f t="shared" si="17"/>
        <v>1017878.3999999999</v>
      </c>
      <c r="L88" s="10">
        <f t="shared" si="18"/>
        <v>8100</v>
      </c>
    </row>
    <row r="89" spans="1:13">
      <c r="A89" s="23">
        <v>42569</v>
      </c>
      <c r="B89" s="24"/>
      <c r="C89" s="26">
        <v>180</v>
      </c>
      <c r="D89" s="26">
        <v>50</v>
      </c>
      <c r="E89" s="24"/>
      <c r="F89" s="24"/>
      <c r="G89" s="20">
        <v>39</v>
      </c>
      <c r="H89" s="27">
        <f t="shared" si="15"/>
        <v>9.9879317999999984</v>
      </c>
      <c r="I89" s="28">
        <f t="shared" si="16"/>
        <v>3.904712284879639</v>
      </c>
      <c r="J89" s="10"/>
      <c r="K89" s="10">
        <f t="shared" si="17"/>
        <v>1272348</v>
      </c>
      <c r="L89" s="10">
        <f t="shared" si="18"/>
        <v>8100</v>
      </c>
    </row>
    <row r="90" spans="1:13" s="10" customFormat="1">
      <c r="A90" s="23">
        <v>42931</v>
      </c>
      <c r="B90" s="24" t="s">
        <v>166</v>
      </c>
      <c r="C90" s="26">
        <v>180</v>
      </c>
      <c r="D90" s="26">
        <v>800</v>
      </c>
      <c r="E90" s="24"/>
      <c r="F90" s="24"/>
      <c r="G90" s="20">
        <v>554</v>
      </c>
      <c r="H90" s="27">
        <f t="shared" si="15"/>
        <v>159.80690879999997</v>
      </c>
      <c r="I90" s="28">
        <f t="shared" si="16"/>
        <v>3.4666836631783977</v>
      </c>
      <c r="K90" s="10">
        <f t="shared" si="17"/>
        <v>20357568</v>
      </c>
      <c r="L90" s="10">
        <f t="shared" si="18"/>
        <v>8100</v>
      </c>
    </row>
    <row r="91" spans="1:13">
      <c r="A91" s="23">
        <v>42569</v>
      </c>
      <c r="B91" s="24"/>
      <c r="C91" s="26">
        <v>200</v>
      </c>
      <c r="D91" s="26">
        <v>44.45</v>
      </c>
      <c r="E91" s="24"/>
      <c r="F91" s="24"/>
      <c r="G91" s="20">
        <v>48</v>
      </c>
      <c r="H91" s="27">
        <f t="shared" si="15"/>
        <v>10.96206342</v>
      </c>
      <c r="I91" s="28">
        <f t="shared" si="16"/>
        <v>4.3787376665259252</v>
      </c>
      <c r="J91" s="10"/>
      <c r="K91" s="10">
        <f t="shared" si="17"/>
        <v>1396441.2000000002</v>
      </c>
      <c r="L91" s="10">
        <f t="shared" si="18"/>
        <v>10000</v>
      </c>
    </row>
    <row r="92" spans="1:13">
      <c r="A92" s="23">
        <v>42830</v>
      </c>
      <c r="B92" s="24" t="s">
        <v>13</v>
      </c>
      <c r="C92" s="26">
        <v>240</v>
      </c>
      <c r="D92" s="26">
        <v>170</v>
      </c>
      <c r="E92" s="24"/>
      <c r="F92" s="24"/>
      <c r="G92" s="20">
        <v>243</v>
      </c>
      <c r="H92" s="27">
        <f t="shared" si="15"/>
        <v>60.371498879999997</v>
      </c>
      <c r="I92" s="28">
        <f t="shared" si="16"/>
        <v>4.0250781330277947</v>
      </c>
      <c r="J92" s="10"/>
      <c r="K92" s="10">
        <f t="shared" si="17"/>
        <v>7690636.7999999998</v>
      </c>
      <c r="L92" s="10">
        <f t="shared" si="18"/>
        <v>14400</v>
      </c>
    </row>
    <row r="93" spans="1:13">
      <c r="A93" s="23"/>
      <c r="B93" s="24"/>
      <c r="C93" s="26"/>
      <c r="D93" s="26"/>
      <c r="E93" s="24"/>
      <c r="F93" s="24"/>
      <c r="G93" s="20"/>
      <c r="H93" s="27">
        <f t="shared" si="15"/>
        <v>0</v>
      </c>
      <c r="I93" s="28" t="e">
        <f t="shared" si="16"/>
        <v>#DIV/0!</v>
      </c>
      <c r="J93" s="10"/>
      <c r="K93" s="10">
        <f t="shared" si="17"/>
        <v>0</v>
      </c>
      <c r="L93" s="10">
        <f t="shared" si="18"/>
        <v>0</v>
      </c>
    </row>
    <row r="94" spans="1:13">
      <c r="A94" s="23"/>
      <c r="B94" s="24"/>
      <c r="C94" s="26"/>
      <c r="D94" s="26"/>
      <c r="E94" s="24"/>
      <c r="F94" s="24"/>
      <c r="G94" s="20"/>
      <c r="H94" s="27">
        <f t="shared" si="15"/>
        <v>0</v>
      </c>
      <c r="I94" s="28" t="e">
        <f t="shared" si="16"/>
        <v>#DIV/0!</v>
      </c>
      <c r="J94" s="10"/>
      <c r="K94" s="10">
        <f t="shared" si="17"/>
        <v>0</v>
      </c>
      <c r="L94" s="10">
        <f t="shared" si="18"/>
        <v>0</v>
      </c>
    </row>
    <row r="95" spans="1:13">
      <c r="A95" s="23"/>
      <c r="B95" s="24"/>
      <c r="C95" s="26"/>
      <c r="D95" s="26"/>
      <c r="E95" s="24"/>
      <c r="F95" s="24"/>
      <c r="G95" s="20"/>
      <c r="H95" s="27">
        <f t="shared" si="15"/>
        <v>0</v>
      </c>
      <c r="I95" s="28" t="e">
        <f t="shared" si="16"/>
        <v>#DIV/0!</v>
      </c>
      <c r="J95" s="10"/>
      <c r="K95" s="10">
        <f t="shared" si="17"/>
        <v>0</v>
      </c>
      <c r="L95" s="10">
        <f t="shared" si="18"/>
        <v>0</v>
      </c>
    </row>
    <row r="96" spans="1:13">
      <c r="A96" s="24"/>
      <c r="B96" s="24"/>
      <c r="C96" s="26"/>
      <c r="D96" s="26"/>
      <c r="E96" s="24"/>
      <c r="F96" s="24"/>
      <c r="G96" s="20"/>
      <c r="H96" s="27">
        <f t="shared" si="15"/>
        <v>0</v>
      </c>
      <c r="I96" s="28" t="e">
        <f t="shared" si="16"/>
        <v>#DIV/0!</v>
      </c>
      <c r="J96" s="10"/>
      <c r="K96" s="10">
        <f t="shared" si="17"/>
        <v>0</v>
      </c>
      <c r="L96" s="10">
        <f t="shared" si="18"/>
        <v>0</v>
      </c>
    </row>
    <row r="97" spans="1:12">
      <c r="A97" s="23"/>
      <c r="B97" s="24"/>
      <c r="C97" s="26"/>
      <c r="D97" s="26"/>
      <c r="E97" s="24"/>
      <c r="F97" s="24"/>
      <c r="G97" s="20"/>
      <c r="H97" s="27">
        <f t="shared" si="15"/>
        <v>0</v>
      </c>
      <c r="I97" s="28" t="e">
        <f t="shared" si="16"/>
        <v>#DIV/0!</v>
      </c>
      <c r="J97" s="10"/>
      <c r="K97" s="10">
        <f t="shared" si="17"/>
        <v>0</v>
      </c>
      <c r="L97" s="10">
        <f t="shared" si="18"/>
        <v>0</v>
      </c>
    </row>
    <row r="98" spans="1:12">
      <c r="A98" s="23"/>
      <c r="B98" s="24"/>
      <c r="C98" s="26"/>
      <c r="D98" s="26"/>
      <c r="E98" s="24"/>
      <c r="F98" s="24"/>
      <c r="G98" s="20"/>
      <c r="H98" s="27">
        <f t="shared" si="15"/>
        <v>0</v>
      </c>
      <c r="I98" s="28" t="e">
        <f t="shared" si="16"/>
        <v>#DIV/0!</v>
      </c>
      <c r="J98" s="10"/>
      <c r="K98" s="10">
        <f t="shared" si="17"/>
        <v>0</v>
      </c>
      <c r="L98" s="10">
        <f t="shared" si="18"/>
        <v>0</v>
      </c>
    </row>
    <row r="99" spans="1:12">
      <c r="A99" s="23"/>
      <c r="B99" s="24"/>
      <c r="C99" s="26"/>
      <c r="D99" s="26"/>
      <c r="E99" s="24"/>
      <c r="F99" s="24"/>
      <c r="G99" s="20"/>
      <c r="H99" s="27">
        <f t="shared" si="15"/>
        <v>0</v>
      </c>
      <c r="I99" s="28" t="e">
        <f t="shared" si="16"/>
        <v>#DIV/0!</v>
      </c>
      <c r="J99" s="10"/>
      <c r="K99" s="10">
        <f t="shared" si="17"/>
        <v>0</v>
      </c>
      <c r="L99" s="10">
        <f t="shared" si="18"/>
        <v>0</v>
      </c>
    </row>
    <row r="100" spans="1:12">
      <c r="A100" s="23"/>
      <c r="B100" s="24"/>
      <c r="C100" s="26"/>
      <c r="D100" s="26"/>
      <c r="E100" s="24"/>
      <c r="F100" s="24"/>
      <c r="G100" s="20"/>
      <c r="H100" s="27">
        <f t="shared" si="15"/>
        <v>0</v>
      </c>
      <c r="I100" s="28" t="e">
        <f t="shared" si="16"/>
        <v>#DIV/0!</v>
      </c>
      <c r="J100" s="10"/>
      <c r="K100" s="10">
        <f t="shared" si="17"/>
        <v>0</v>
      </c>
      <c r="L100" s="10">
        <f t="shared" si="18"/>
        <v>0</v>
      </c>
    </row>
    <row r="101" spans="1:12">
      <c r="A101" s="23"/>
      <c r="B101" s="24"/>
      <c r="C101" s="26"/>
      <c r="D101" s="26"/>
      <c r="E101" s="24"/>
      <c r="F101" s="24"/>
      <c r="G101" s="20"/>
      <c r="H101" s="27">
        <f t="shared" si="15"/>
        <v>0</v>
      </c>
      <c r="I101" s="28" t="e">
        <f t="shared" si="16"/>
        <v>#DIV/0!</v>
      </c>
      <c r="J101" s="10"/>
      <c r="K101" s="10">
        <f t="shared" si="17"/>
        <v>0</v>
      </c>
      <c r="L101" s="10">
        <f t="shared" si="18"/>
        <v>0</v>
      </c>
    </row>
    <row r="102" spans="1:12">
      <c r="A102" s="24"/>
      <c r="B102" s="24"/>
      <c r="C102" s="26"/>
      <c r="D102" s="26"/>
      <c r="E102" s="24"/>
      <c r="F102" s="24"/>
      <c r="G102" s="20"/>
      <c r="H102" s="27">
        <f t="shared" si="15"/>
        <v>0</v>
      </c>
      <c r="I102" s="28" t="e">
        <f t="shared" si="16"/>
        <v>#DIV/0!</v>
      </c>
      <c r="J102" s="10"/>
      <c r="K102" s="10">
        <f t="shared" si="17"/>
        <v>0</v>
      </c>
      <c r="L102" s="10">
        <f t="shared" si="18"/>
        <v>0</v>
      </c>
    </row>
    <row r="103" spans="1:12">
      <c r="A103" s="24"/>
      <c r="B103" s="24"/>
      <c r="C103" s="26"/>
      <c r="D103" s="26"/>
      <c r="E103" s="24"/>
      <c r="F103" s="24"/>
      <c r="G103" s="20"/>
      <c r="H103" s="27">
        <f t="shared" si="15"/>
        <v>0</v>
      </c>
      <c r="I103" s="28" t="e">
        <f t="shared" si="16"/>
        <v>#DIV/0!</v>
      </c>
      <c r="J103" s="10"/>
      <c r="K103" s="10">
        <f t="shared" si="17"/>
        <v>0</v>
      </c>
      <c r="L103" s="10">
        <f t="shared" si="18"/>
        <v>0</v>
      </c>
    </row>
    <row r="104" spans="1:12">
      <c r="A104" s="24"/>
      <c r="B104" s="24"/>
      <c r="C104" s="26"/>
      <c r="D104" s="26"/>
      <c r="E104" s="24"/>
      <c r="F104" s="24"/>
      <c r="G104" s="20"/>
      <c r="H104" s="27">
        <f t="shared" si="15"/>
        <v>0</v>
      </c>
      <c r="I104" s="28" t="e">
        <f t="shared" si="16"/>
        <v>#DIV/0!</v>
      </c>
      <c r="J104" s="10"/>
      <c r="K104" s="10">
        <f t="shared" si="17"/>
        <v>0</v>
      </c>
      <c r="L104" s="10">
        <f t="shared" si="18"/>
        <v>0</v>
      </c>
    </row>
    <row r="105" spans="1:12">
      <c r="G105" s="16"/>
      <c r="I105" s="10"/>
      <c r="J105" s="10"/>
      <c r="K105" s="10"/>
      <c r="L105" s="10"/>
    </row>
    <row r="106" spans="1:12">
      <c r="A106" s="24"/>
      <c r="B106" s="24"/>
      <c r="C106" s="26"/>
      <c r="D106" s="26"/>
      <c r="E106" s="24"/>
      <c r="F106" s="24"/>
      <c r="G106" s="20"/>
      <c r="I106" s="10"/>
      <c r="J106" s="10"/>
      <c r="K106" s="10"/>
      <c r="L106" s="10"/>
    </row>
    <row r="107" spans="1:12">
      <c r="A107" s="24"/>
      <c r="B107" s="24"/>
      <c r="C107" s="26"/>
      <c r="D107" s="26"/>
      <c r="E107" s="24"/>
      <c r="F107" s="24"/>
      <c r="G107" s="58"/>
      <c r="I107" s="10"/>
      <c r="J107" s="10"/>
      <c r="K107" s="10"/>
      <c r="L107" s="10"/>
    </row>
    <row r="108" spans="1:12">
      <c r="A108" s="24"/>
      <c r="B108" s="24"/>
      <c r="C108" s="26"/>
      <c r="D108" s="26"/>
      <c r="E108" s="24"/>
      <c r="F108" s="24"/>
      <c r="G108" s="58"/>
      <c r="I108" s="10"/>
      <c r="J108" s="10"/>
      <c r="K108" s="10"/>
      <c r="L108" s="10"/>
    </row>
    <row r="109" spans="1:12">
      <c r="A109" s="24"/>
      <c r="B109" s="24"/>
      <c r="C109" s="26"/>
      <c r="D109" s="26"/>
      <c r="E109" s="24"/>
      <c r="F109" s="24"/>
      <c r="G109" s="58"/>
      <c r="I109" s="10"/>
      <c r="J109" s="10"/>
      <c r="K109" s="10"/>
      <c r="L109" s="10"/>
    </row>
    <row r="110" spans="1:12">
      <c r="A110" s="23"/>
      <c r="B110" s="24"/>
      <c r="C110" s="26"/>
      <c r="D110" s="26"/>
      <c r="E110" s="24"/>
      <c r="F110" s="24"/>
      <c r="G110" s="58"/>
      <c r="I110" s="10"/>
      <c r="J110" s="10"/>
      <c r="K110" s="10"/>
      <c r="L110" s="10"/>
    </row>
    <row r="111" spans="1:12">
      <c r="A111" s="24"/>
      <c r="B111" s="24"/>
      <c r="C111" s="26"/>
      <c r="D111" s="26"/>
      <c r="E111" s="24"/>
      <c r="F111" s="24"/>
      <c r="G111" s="58"/>
      <c r="I111" s="10"/>
      <c r="J111" s="10"/>
      <c r="K111" s="10"/>
      <c r="L111" s="10"/>
    </row>
    <row r="112" spans="1:12">
      <c r="A112" s="23"/>
      <c r="B112" s="24"/>
      <c r="C112" s="26"/>
      <c r="D112" s="26"/>
      <c r="E112" s="24"/>
      <c r="F112" s="24"/>
      <c r="G112" s="58"/>
      <c r="I112" s="10"/>
      <c r="J112" s="10"/>
      <c r="K112" s="10"/>
      <c r="L112" s="10"/>
    </row>
    <row r="113" spans="1:12">
      <c r="A113" s="24"/>
      <c r="B113" s="24"/>
      <c r="C113" s="26"/>
      <c r="D113" s="26"/>
      <c r="E113" s="24"/>
      <c r="F113" s="24"/>
      <c r="G113" s="58"/>
      <c r="I113" s="10"/>
      <c r="J113" s="10"/>
      <c r="K113" s="10"/>
      <c r="L113" s="10"/>
    </row>
    <row r="114" spans="1:12">
      <c r="A114" s="24"/>
      <c r="B114" s="24"/>
      <c r="C114" s="26"/>
      <c r="D114" s="26"/>
      <c r="E114" s="24"/>
      <c r="F114" s="24"/>
      <c r="G114" s="57"/>
      <c r="I114" s="10"/>
      <c r="J114" s="10"/>
      <c r="K114" s="10"/>
      <c r="L114" s="10"/>
    </row>
    <row r="115" spans="1:12">
      <c r="A115" s="24"/>
      <c r="B115" s="24"/>
      <c r="C115" s="26"/>
      <c r="D115" s="26"/>
      <c r="E115" s="24"/>
      <c r="F115" s="24"/>
      <c r="G115" s="57"/>
      <c r="I115" s="10"/>
      <c r="J115" s="10"/>
      <c r="K115" s="10"/>
      <c r="L115" s="10"/>
    </row>
    <row r="116" spans="1:12">
      <c r="A116" s="24"/>
      <c r="B116" s="24"/>
      <c r="C116" s="26"/>
      <c r="D116" s="26"/>
      <c r="E116" s="24"/>
      <c r="F116" s="24"/>
      <c r="G116" s="57"/>
      <c r="I116" s="10"/>
      <c r="J116" s="10"/>
      <c r="K116" s="10"/>
      <c r="L116" s="10"/>
    </row>
    <row r="117" spans="1:12">
      <c r="A117" s="24"/>
      <c r="B117" s="24"/>
      <c r="C117" s="26"/>
      <c r="D117" s="26"/>
      <c r="E117" s="24"/>
      <c r="F117" s="24"/>
      <c r="G117" s="57"/>
      <c r="I117" s="10"/>
      <c r="J117" s="10"/>
      <c r="K117" s="10"/>
      <c r="L117" s="10"/>
    </row>
    <row r="118" spans="1:12">
      <c r="A118" s="24"/>
      <c r="B118" s="24"/>
      <c r="C118" s="26"/>
      <c r="D118" s="26"/>
      <c r="E118" s="24"/>
      <c r="F118" s="24"/>
      <c r="G118" s="57"/>
      <c r="I118" s="10"/>
      <c r="J118" s="10"/>
      <c r="K118" s="10"/>
      <c r="L118" s="10"/>
    </row>
    <row r="119" spans="1:12">
      <c r="A119" s="24"/>
      <c r="B119" s="24"/>
      <c r="C119" s="26"/>
      <c r="D119" s="26"/>
      <c r="E119" s="24"/>
      <c r="F119" s="24"/>
      <c r="G119" s="57"/>
      <c r="I119" s="10"/>
      <c r="J119" s="10"/>
      <c r="K119" s="10"/>
      <c r="L119" s="10"/>
    </row>
    <row r="120" spans="1:12">
      <c r="A120" s="24"/>
      <c r="B120" s="24"/>
      <c r="C120" s="26"/>
      <c r="D120" s="26"/>
      <c r="E120" s="24"/>
      <c r="F120" s="24"/>
      <c r="G120" s="57"/>
      <c r="I120" s="10"/>
      <c r="J120" s="10"/>
      <c r="K120" s="10"/>
      <c r="L120" s="10"/>
    </row>
    <row r="121" spans="1:12">
      <c r="A121" s="24"/>
      <c r="B121" s="24"/>
      <c r="C121" s="26"/>
      <c r="D121" s="26"/>
      <c r="E121" s="24"/>
      <c r="F121" s="24"/>
      <c r="G121" s="57"/>
      <c r="I121" s="10"/>
      <c r="J121" s="10"/>
      <c r="K121" s="10"/>
      <c r="L121" s="10"/>
    </row>
    <row r="122" spans="1:12">
      <c r="A122" s="24"/>
      <c r="B122" s="24"/>
      <c r="C122" s="26"/>
      <c r="D122" s="26"/>
      <c r="E122" s="24"/>
      <c r="F122" s="24"/>
      <c r="G122" s="57"/>
      <c r="I122" s="10"/>
      <c r="J122" s="10"/>
      <c r="K122" s="10"/>
      <c r="L122" s="10"/>
    </row>
    <row r="123" spans="1:12">
      <c r="A123" s="24"/>
      <c r="B123" s="24"/>
      <c r="C123" s="26"/>
      <c r="D123" s="26"/>
      <c r="E123" s="24"/>
      <c r="F123" s="24"/>
      <c r="G123" s="57"/>
      <c r="I123" s="10"/>
      <c r="J123" s="10"/>
      <c r="K123" s="10"/>
      <c r="L123" s="10"/>
    </row>
    <row r="124" spans="1:12">
      <c r="A124" s="24"/>
      <c r="B124" s="24"/>
      <c r="C124" s="26"/>
      <c r="D124" s="26"/>
      <c r="E124" s="24"/>
      <c r="F124" s="24"/>
      <c r="G124" s="57"/>
      <c r="I124" s="10"/>
      <c r="J124" s="10"/>
      <c r="K124" s="10"/>
      <c r="L124" s="10"/>
    </row>
    <row r="125" spans="1:12">
      <c r="A125" s="24"/>
      <c r="B125" s="24"/>
      <c r="C125" s="26"/>
      <c r="D125" s="26"/>
      <c r="E125" s="24"/>
      <c r="F125" s="24"/>
      <c r="G125" s="57"/>
      <c r="I125" s="10"/>
      <c r="J125" s="10"/>
      <c r="K125" s="10"/>
      <c r="L125" s="10"/>
    </row>
    <row r="126" spans="1:12">
      <c r="A126" s="24"/>
      <c r="B126" s="24"/>
      <c r="C126" s="26"/>
      <c r="D126" s="26"/>
      <c r="E126" s="24"/>
      <c r="F126" s="24"/>
      <c r="G126" s="57"/>
      <c r="I126" s="10"/>
      <c r="J126" s="10"/>
      <c r="K126" s="10"/>
      <c r="L126" s="10"/>
    </row>
    <row r="127" spans="1:12">
      <c r="A127" s="24"/>
      <c r="B127" s="24"/>
      <c r="C127" s="26"/>
      <c r="D127" s="26"/>
      <c r="E127" s="24"/>
      <c r="F127" s="24"/>
      <c r="G127" s="57"/>
      <c r="I127" s="10"/>
      <c r="J127" s="10"/>
      <c r="K127" s="10"/>
      <c r="L127" s="10"/>
    </row>
    <row r="128" spans="1:12">
      <c r="A128" s="24"/>
      <c r="B128" s="24"/>
      <c r="C128" s="26"/>
      <c r="D128" s="26"/>
      <c r="E128" s="24"/>
      <c r="F128" s="24"/>
      <c r="G128" s="57"/>
      <c r="I128" s="10"/>
      <c r="J128" s="10"/>
      <c r="K128" s="10"/>
      <c r="L128" s="10"/>
    </row>
    <row r="129" spans="1:12">
      <c r="A129" s="24"/>
      <c r="B129" s="24"/>
      <c r="C129" s="26"/>
      <c r="D129" s="26"/>
      <c r="E129" s="24"/>
      <c r="F129" s="24"/>
      <c r="G129" s="57"/>
      <c r="I129" s="10"/>
      <c r="J129" s="10"/>
      <c r="K129" s="10"/>
      <c r="L129" s="10"/>
    </row>
    <row r="130" spans="1:12">
      <c r="A130" s="24"/>
      <c r="B130" s="24"/>
      <c r="C130" s="26"/>
      <c r="D130" s="26"/>
      <c r="E130" s="24"/>
      <c r="F130" s="24"/>
      <c r="G130" s="4"/>
      <c r="I130" s="10"/>
      <c r="J130" s="10"/>
      <c r="K130" s="10"/>
      <c r="L130" s="10"/>
    </row>
    <row r="131" spans="1:12">
      <c r="A131" s="24"/>
      <c r="B131" s="24"/>
      <c r="C131" s="26"/>
      <c r="D131" s="26"/>
      <c r="E131" s="24"/>
      <c r="F131" s="24"/>
      <c r="G131" s="4"/>
      <c r="I131" s="10"/>
      <c r="J131" s="10"/>
      <c r="K131" s="10"/>
      <c r="L131" s="10"/>
    </row>
    <row r="132" spans="1:12">
      <c r="A132" s="24"/>
      <c r="B132" s="24"/>
      <c r="C132" s="26"/>
      <c r="D132" s="26"/>
      <c r="E132" s="24"/>
      <c r="F132" s="24"/>
      <c r="G132" s="4"/>
      <c r="I132" s="10"/>
      <c r="J132" s="10"/>
      <c r="K132" s="10"/>
      <c r="L132" s="10"/>
    </row>
    <row r="133" spans="1:12">
      <c r="A133" s="24"/>
      <c r="B133" s="24"/>
      <c r="C133" s="26"/>
      <c r="D133" s="26"/>
      <c r="E133" s="24"/>
      <c r="F133" s="24"/>
      <c r="G133" s="4"/>
      <c r="I133" s="10"/>
      <c r="J133" s="10"/>
      <c r="K133" s="10"/>
      <c r="L133" s="10"/>
    </row>
    <row r="134" spans="1:12">
      <c r="A134" s="24"/>
      <c r="B134" s="24"/>
      <c r="C134" s="26"/>
      <c r="D134" s="26"/>
      <c r="E134" s="24"/>
      <c r="F134" s="24"/>
      <c r="G134" s="4"/>
      <c r="I134" s="10"/>
      <c r="J134" s="10"/>
      <c r="K134" s="10"/>
      <c r="L134" s="10"/>
    </row>
    <row r="135" spans="1:12">
      <c r="A135" s="24"/>
      <c r="B135" s="24"/>
      <c r="C135" s="26"/>
      <c r="D135" s="26"/>
      <c r="E135" s="24"/>
      <c r="F135" s="24"/>
      <c r="G135" s="4"/>
      <c r="I135" s="10"/>
      <c r="J135" s="10"/>
      <c r="K135" s="10"/>
      <c r="L135" s="10"/>
    </row>
    <row r="136" spans="1:12">
      <c r="A136" s="24"/>
      <c r="B136" s="24"/>
      <c r="C136" s="26"/>
      <c r="D136" s="26"/>
      <c r="E136" s="24"/>
      <c r="F136" s="24"/>
      <c r="G136" s="4"/>
      <c r="I136" s="10"/>
      <c r="J136" s="10"/>
      <c r="K136" s="10"/>
      <c r="L136" s="10"/>
    </row>
    <row r="137" spans="1:12">
      <c r="A137" s="23"/>
      <c r="B137" s="24"/>
      <c r="C137" s="26"/>
      <c r="D137" s="26"/>
      <c r="E137" s="24"/>
      <c r="F137" s="24"/>
      <c r="G137" s="4"/>
      <c r="I137" s="10"/>
      <c r="J137" s="10"/>
      <c r="K137" s="10"/>
      <c r="L137" s="10"/>
    </row>
    <row r="138" spans="1:12">
      <c r="A138" s="23"/>
      <c r="B138" s="24"/>
      <c r="C138" s="26"/>
      <c r="D138" s="26"/>
      <c r="E138" s="24"/>
      <c r="F138" s="24"/>
      <c r="G138" s="4"/>
      <c r="I138" s="10"/>
      <c r="J138" s="10"/>
      <c r="K138" s="10"/>
      <c r="L138" s="10"/>
    </row>
    <row r="139" spans="1:12">
      <c r="A139" s="24"/>
      <c r="B139" s="24"/>
      <c r="C139" s="26"/>
      <c r="D139" s="26"/>
      <c r="E139" s="24"/>
      <c r="F139" s="24"/>
      <c r="G139" s="4"/>
      <c r="I139" s="10"/>
      <c r="J139" s="10"/>
      <c r="K139" s="10"/>
      <c r="L139" s="10"/>
    </row>
    <row r="140" spans="1:12">
      <c r="A140" s="24"/>
      <c r="B140" s="24"/>
      <c r="C140" s="26"/>
      <c r="D140" s="26"/>
      <c r="E140" s="24"/>
      <c r="F140" s="24"/>
      <c r="G140" s="4"/>
      <c r="I140" s="10"/>
      <c r="J140" s="10"/>
      <c r="K140" s="10"/>
      <c r="L140" s="10"/>
    </row>
    <row r="141" spans="1:12">
      <c r="A141" s="24"/>
      <c r="B141" s="24"/>
      <c r="C141" s="26"/>
      <c r="D141" s="26"/>
      <c r="E141" s="24"/>
      <c r="F141" s="24"/>
      <c r="G141" s="4"/>
      <c r="I141" s="10"/>
      <c r="J141" s="10"/>
      <c r="K141" s="10"/>
      <c r="L141" s="10"/>
    </row>
    <row r="142" spans="1:12">
      <c r="A142" s="24"/>
      <c r="B142" s="24"/>
      <c r="C142" s="26"/>
      <c r="D142" s="26"/>
      <c r="E142" s="24"/>
      <c r="F142" s="24"/>
      <c r="G142" s="4"/>
      <c r="I142" s="10"/>
      <c r="J142" s="10"/>
      <c r="K142" s="10"/>
      <c r="L142" s="10"/>
    </row>
    <row r="143" spans="1:12">
      <c r="A143" s="24"/>
      <c r="B143" s="24"/>
      <c r="C143" s="26"/>
      <c r="D143" s="26"/>
      <c r="E143" s="24"/>
      <c r="F143" s="24"/>
      <c r="G143" s="4"/>
      <c r="I143" s="10"/>
      <c r="J143" s="10"/>
      <c r="K143" s="10"/>
      <c r="L143" s="10"/>
    </row>
    <row r="144" spans="1:12">
      <c r="A144" s="24"/>
      <c r="B144" s="24"/>
      <c r="C144" s="26"/>
      <c r="D144" s="26"/>
      <c r="E144" s="24"/>
      <c r="F144" s="24"/>
      <c r="G144" s="4"/>
      <c r="I144" s="10"/>
      <c r="J144" s="10"/>
      <c r="K144" s="10"/>
      <c r="L144" s="10"/>
    </row>
    <row r="145" spans="1:12">
      <c r="A145" s="24"/>
      <c r="B145" s="24"/>
      <c r="C145" s="26"/>
      <c r="D145" s="26"/>
      <c r="E145" s="24"/>
      <c r="F145" s="24"/>
      <c r="G145" s="4"/>
      <c r="I145" s="10"/>
      <c r="J145" s="10"/>
      <c r="K145" s="10"/>
      <c r="L145" s="10"/>
    </row>
    <row r="146" spans="1:12">
      <c r="A146" s="24"/>
      <c r="B146" s="24"/>
      <c r="C146" s="26"/>
      <c r="D146" s="26"/>
      <c r="E146" s="24"/>
      <c r="F146" s="24"/>
      <c r="G146" s="4"/>
      <c r="I146" s="10"/>
      <c r="J146" s="10"/>
      <c r="K146" s="10"/>
      <c r="L146" s="10"/>
    </row>
    <row r="147" spans="1:12">
      <c r="A147" s="24"/>
      <c r="B147" s="24"/>
      <c r="C147" s="26"/>
      <c r="D147" s="26"/>
      <c r="E147" s="24"/>
      <c r="F147" s="24"/>
      <c r="G147" s="4"/>
      <c r="I147" s="10"/>
      <c r="J147" s="10"/>
      <c r="K147" s="10"/>
      <c r="L147" s="10"/>
    </row>
    <row r="148" spans="1:12">
      <c r="A148" s="24"/>
      <c r="B148" s="24"/>
      <c r="C148" s="26"/>
      <c r="D148" s="26"/>
      <c r="E148" s="24"/>
      <c r="F148" s="24"/>
      <c r="G148" s="4"/>
      <c r="I148" s="10"/>
      <c r="J148" s="10"/>
      <c r="K148" s="10"/>
      <c r="L148" s="10"/>
    </row>
    <row r="149" spans="1:12">
      <c r="A149" s="24"/>
      <c r="B149" s="24"/>
      <c r="C149" s="26"/>
      <c r="D149" s="26"/>
      <c r="E149" s="24"/>
      <c r="F149" s="24"/>
      <c r="G149" s="4"/>
      <c r="I149" s="10"/>
      <c r="J149" s="10"/>
      <c r="K149" s="10"/>
      <c r="L149" s="10"/>
    </row>
    <row r="150" spans="1:12">
      <c r="A150" s="24"/>
      <c r="B150" s="24"/>
      <c r="C150" s="26"/>
      <c r="D150" s="26"/>
      <c r="E150" s="24"/>
      <c r="F150" s="24"/>
      <c r="G150" s="4"/>
      <c r="I150" s="10"/>
      <c r="J150" s="10"/>
      <c r="K150" s="10"/>
      <c r="L150" s="10"/>
    </row>
    <row r="151" spans="1:12">
      <c r="A151" s="24"/>
      <c r="B151" s="24"/>
      <c r="C151" s="26"/>
      <c r="D151" s="26"/>
      <c r="E151" s="24"/>
      <c r="F151" s="24"/>
      <c r="G151" s="4"/>
      <c r="I151" s="10"/>
      <c r="J151" s="10"/>
      <c r="K151" s="10"/>
      <c r="L151" s="10"/>
    </row>
    <row r="152" spans="1:12">
      <c r="A152" s="24"/>
      <c r="B152" s="24"/>
      <c r="C152" s="26"/>
      <c r="D152" s="26"/>
      <c r="E152" s="24"/>
      <c r="F152" s="24"/>
      <c r="G152" s="4"/>
      <c r="I152" s="10"/>
      <c r="J152" s="10"/>
      <c r="K152" s="10"/>
      <c r="L152" s="10"/>
    </row>
    <row r="153" spans="1:12">
      <c r="A153" s="24"/>
      <c r="B153" s="24"/>
      <c r="C153" s="26"/>
      <c r="D153" s="26"/>
      <c r="E153" s="24"/>
      <c r="F153" s="24"/>
      <c r="G153" s="4"/>
    </row>
    <row r="154" spans="1:12">
      <c r="A154" s="24"/>
      <c r="B154" s="24"/>
      <c r="C154" s="26"/>
      <c r="D154" s="26"/>
      <c r="E154" s="24"/>
      <c r="F154" s="24"/>
      <c r="G154" s="4"/>
    </row>
  </sheetData>
  <sortState ref="A2:L22">
    <sortCondition ref="C2:C22"/>
    <sortCondition ref="D2:D22"/>
  </sortState>
  <pageMargins left="0.25" right="0.25" top="0.75" bottom="0.75" header="0.3" footer="0.3"/>
  <pageSetup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R89"/>
  <sheetViews>
    <sheetView topLeftCell="A16" workbookViewId="0">
      <selection activeCell="A18" sqref="A18"/>
    </sheetView>
  </sheetViews>
  <sheetFormatPr defaultRowHeight="15"/>
  <cols>
    <col min="1" max="1" width="14" customWidth="1"/>
    <col min="2" max="2" width="13.140625" customWidth="1"/>
    <col min="3" max="3" width="10.5703125" customWidth="1"/>
    <col min="4" max="4" width="13.5703125" customWidth="1"/>
    <col min="7" max="7" width="9.140625" style="16"/>
  </cols>
  <sheetData>
    <row r="1" spans="1:17">
      <c r="A1" s="10" t="s">
        <v>0</v>
      </c>
      <c r="B1" s="10" t="s">
        <v>1</v>
      </c>
      <c r="C1" s="25" t="s">
        <v>2</v>
      </c>
      <c r="D1" s="25" t="s">
        <v>11</v>
      </c>
      <c r="E1" s="10" t="s">
        <v>4</v>
      </c>
      <c r="F1" s="10" t="s">
        <v>5</v>
      </c>
      <c r="G1" s="8" t="s">
        <v>8</v>
      </c>
      <c r="H1" s="25" t="s">
        <v>7</v>
      </c>
      <c r="I1" s="8" t="s">
        <v>12</v>
      </c>
      <c r="J1" s="10"/>
      <c r="K1" s="21" t="s">
        <v>17</v>
      </c>
      <c r="L1" s="10" t="s">
        <v>16</v>
      </c>
    </row>
    <row r="2" spans="1:17">
      <c r="A2" s="23">
        <v>41933</v>
      </c>
      <c r="B2" s="24"/>
      <c r="C2" s="22">
        <v>14</v>
      </c>
      <c r="D2" s="4">
        <v>6100</v>
      </c>
      <c r="E2" s="24"/>
      <c r="F2" s="24"/>
      <c r="G2" s="20">
        <v>22.5</v>
      </c>
      <c r="H2" s="27">
        <f t="shared" ref="H2:H44" si="0">K2*0.00000785</f>
        <v>7.3713402839999995</v>
      </c>
      <c r="I2" s="28">
        <f t="shared" ref="I2:I44" si="1">G2/H2</f>
        <v>3.0523621394657083</v>
      </c>
      <c r="J2" s="10"/>
      <c r="K2" s="10">
        <f t="shared" ref="K2:K44" si="2">3.1416*L2*D2</f>
        <v>939024.24</v>
      </c>
      <c r="L2" s="10">
        <f t="shared" ref="L2:L44" si="3">(C2/2)*(C2/2)</f>
        <v>49</v>
      </c>
    </row>
    <row r="3" spans="1:17" s="10" customFormat="1">
      <c r="A3" s="23">
        <v>42791</v>
      </c>
      <c r="B3" s="24" t="s">
        <v>213</v>
      </c>
      <c r="C3" s="22">
        <v>17</v>
      </c>
      <c r="D3" s="4">
        <v>6100</v>
      </c>
      <c r="E3" s="24"/>
      <c r="F3" s="24"/>
      <c r="G3" s="20">
        <v>48</v>
      </c>
      <c r="H3" s="27">
        <f t="shared" si="0"/>
        <v>10.868966031000001</v>
      </c>
      <c r="I3" s="28">
        <f t="shared" si="1"/>
        <v>4.416243446073568</v>
      </c>
      <c r="K3" s="10">
        <f t="shared" si="2"/>
        <v>1384581.6600000001</v>
      </c>
      <c r="L3" s="10">
        <f t="shared" si="3"/>
        <v>72.25</v>
      </c>
    </row>
    <row r="4" spans="1:17" s="10" customFormat="1">
      <c r="A4" s="23">
        <v>42678</v>
      </c>
      <c r="B4" s="24" t="s">
        <v>94</v>
      </c>
      <c r="C4" s="22">
        <v>18</v>
      </c>
      <c r="D4" s="4">
        <v>304.8</v>
      </c>
      <c r="E4" s="24"/>
      <c r="F4" s="24"/>
      <c r="G4" s="20">
        <v>3.5</v>
      </c>
      <c r="H4" s="27">
        <f t="shared" si="0"/>
        <v>0.60886432252799993</v>
      </c>
      <c r="I4" s="28">
        <f t="shared" si="1"/>
        <v>5.748407108940178</v>
      </c>
      <c r="K4" s="10">
        <f t="shared" si="2"/>
        <v>77562.334080000001</v>
      </c>
      <c r="L4" s="10">
        <f t="shared" si="3"/>
        <v>81</v>
      </c>
    </row>
    <row r="5" spans="1:17" s="10" customFormat="1">
      <c r="A5" s="23">
        <v>42570</v>
      </c>
      <c r="B5" s="24"/>
      <c r="C5" s="22">
        <v>25</v>
      </c>
      <c r="D5" s="4">
        <v>114.3</v>
      </c>
      <c r="E5" s="24"/>
      <c r="F5" s="24"/>
      <c r="G5" s="20">
        <v>2.8</v>
      </c>
      <c r="H5" s="27">
        <f t="shared" si="0"/>
        <v>0.44044004812499993</v>
      </c>
      <c r="I5" s="28">
        <f t="shared" si="1"/>
        <v>6.357278389919121</v>
      </c>
      <c r="K5" s="10">
        <f t="shared" si="2"/>
        <v>56107.012499999997</v>
      </c>
      <c r="L5" s="10">
        <f t="shared" si="3"/>
        <v>156.25</v>
      </c>
    </row>
    <row r="6" spans="1:17" s="10" customFormat="1">
      <c r="A6" s="23">
        <v>42773</v>
      </c>
      <c r="B6" s="24"/>
      <c r="C6" s="22">
        <v>25</v>
      </c>
      <c r="D6" s="4">
        <v>139.69999999999999</v>
      </c>
      <c r="E6" s="24"/>
      <c r="F6" s="24"/>
      <c r="G6" s="20">
        <v>3</v>
      </c>
      <c r="H6" s="27">
        <f t="shared" si="0"/>
        <v>0.53831561437499986</v>
      </c>
      <c r="I6" s="28">
        <f t="shared" si="1"/>
        <v>5.5729388483057241</v>
      </c>
      <c r="K6" s="10">
        <f t="shared" si="2"/>
        <v>68575.237499999988</v>
      </c>
      <c r="L6" s="10">
        <f t="shared" si="3"/>
        <v>156.25</v>
      </c>
    </row>
    <row r="7" spans="1:17" s="10" customFormat="1">
      <c r="A7" s="23">
        <v>42836</v>
      </c>
      <c r="B7" s="24" t="s">
        <v>36</v>
      </c>
      <c r="C7" s="22">
        <v>25.4</v>
      </c>
      <c r="D7" s="4">
        <v>114.3</v>
      </c>
      <c r="E7" s="24"/>
      <c r="F7" s="24"/>
      <c r="G7" s="20">
        <v>2.1</v>
      </c>
      <c r="H7" s="27">
        <f t="shared" si="0"/>
        <v>0.45464688231731992</v>
      </c>
      <c r="I7" s="28">
        <f t="shared" si="1"/>
        <v>4.6189693181142486</v>
      </c>
      <c r="K7" s="10">
        <f t="shared" si="2"/>
        <v>57916.800295199995</v>
      </c>
      <c r="L7" s="10">
        <f t="shared" si="3"/>
        <v>161.29</v>
      </c>
    </row>
    <row r="8" spans="1:17" s="10" customFormat="1">
      <c r="A8" s="23"/>
      <c r="B8" s="24"/>
      <c r="C8" s="22">
        <v>25.4</v>
      </c>
      <c r="D8" s="4">
        <v>101.6</v>
      </c>
      <c r="E8" s="24"/>
      <c r="F8" s="24"/>
      <c r="G8" s="20">
        <v>2</v>
      </c>
      <c r="H8" s="27">
        <f t="shared" si="0"/>
        <v>0.40413056205983988</v>
      </c>
      <c r="I8" s="28">
        <f t="shared" si="1"/>
        <v>4.9488956979795518</v>
      </c>
      <c r="K8" s="10">
        <f t="shared" si="2"/>
        <v>51481.600262399988</v>
      </c>
      <c r="L8" s="10">
        <f t="shared" si="3"/>
        <v>161.29</v>
      </c>
    </row>
    <row r="9" spans="1:17" s="10" customFormat="1">
      <c r="A9" s="23">
        <v>42726</v>
      </c>
      <c r="B9" s="24"/>
      <c r="C9" s="22">
        <v>25.4</v>
      </c>
      <c r="D9" s="4">
        <v>2133.6</v>
      </c>
      <c r="E9" s="24"/>
      <c r="F9" s="24"/>
      <c r="G9" s="20">
        <v>47.2</v>
      </c>
      <c r="H9" s="27">
        <f>K9*0.00000785</f>
        <v>8.4867418032566384</v>
      </c>
      <c r="I9" s="28">
        <f>G9/H9</f>
        <v>5.5616161177294012</v>
      </c>
      <c r="K9" s="10">
        <f t="shared" ref="K9:K17" si="4">3.1416*L9*D9</f>
        <v>1081113.6055103999</v>
      </c>
      <c r="L9" s="10">
        <f t="shared" ref="L9:L17" si="5">(C9/2)*(C9/2)</f>
        <v>161.29</v>
      </c>
    </row>
    <row r="10" spans="1:17" s="10" customFormat="1">
      <c r="A10" s="23">
        <v>42761</v>
      </c>
      <c r="B10" s="24" t="s">
        <v>36</v>
      </c>
      <c r="C10" s="22">
        <v>25.4</v>
      </c>
      <c r="D10" s="4">
        <v>6100</v>
      </c>
      <c r="E10" s="24"/>
      <c r="F10" s="24"/>
      <c r="G10" s="20">
        <v>90</v>
      </c>
      <c r="H10" s="27">
        <f>K10*0.00000785</f>
        <v>24.263744375639995</v>
      </c>
      <c r="I10" s="28">
        <f>G10/H10</f>
        <v>3.70923789035451</v>
      </c>
      <c r="K10" s="10">
        <f t="shared" si="4"/>
        <v>3090922.8503999994</v>
      </c>
      <c r="L10" s="10">
        <f t="shared" si="5"/>
        <v>161.29</v>
      </c>
    </row>
    <row r="11" spans="1:17">
      <c r="A11" s="23">
        <v>42532</v>
      </c>
      <c r="B11" s="24"/>
      <c r="C11" s="22">
        <v>30</v>
      </c>
      <c r="D11" s="4">
        <v>152.4</v>
      </c>
      <c r="E11" s="24"/>
      <c r="F11" s="24"/>
      <c r="G11" s="20">
        <v>5</v>
      </c>
      <c r="H11" s="27">
        <f>K11*0.00000785</f>
        <v>0.84564489239999996</v>
      </c>
      <c r="I11" s="28">
        <f>G11/H11</f>
        <v>5.9126473120527541</v>
      </c>
      <c r="J11" s="10"/>
      <c r="K11" s="10">
        <f t="shared" si="4"/>
        <v>107725.46400000001</v>
      </c>
      <c r="L11" s="10">
        <f t="shared" si="5"/>
        <v>225</v>
      </c>
    </row>
    <row r="12" spans="1:17" s="10" customFormat="1">
      <c r="A12" s="23">
        <v>42637</v>
      </c>
      <c r="B12" s="24"/>
      <c r="C12" s="22">
        <v>30</v>
      </c>
      <c r="D12" s="4">
        <v>165</v>
      </c>
      <c r="E12" s="24"/>
      <c r="F12" s="24"/>
      <c r="G12" s="20">
        <v>5.5</v>
      </c>
      <c r="H12" s="27">
        <f t="shared" si="0"/>
        <v>0.91556041499999996</v>
      </c>
      <c r="I12" s="28">
        <f t="shared" si="1"/>
        <v>6.0072496690455974</v>
      </c>
      <c r="K12" s="10">
        <f t="shared" si="4"/>
        <v>116631.90000000001</v>
      </c>
      <c r="L12" s="10">
        <f t="shared" si="5"/>
        <v>225</v>
      </c>
      <c r="N12" s="10" t="s">
        <v>205</v>
      </c>
    </row>
    <row r="13" spans="1:17" s="10" customFormat="1">
      <c r="A13" s="23">
        <v>42915</v>
      </c>
      <c r="B13" s="24" t="s">
        <v>36</v>
      </c>
      <c r="C13" s="22">
        <v>30</v>
      </c>
      <c r="D13" s="4">
        <v>3835.4</v>
      </c>
      <c r="E13" s="24"/>
      <c r="F13" s="24"/>
      <c r="G13" s="20">
        <v>96</v>
      </c>
      <c r="H13" s="27">
        <f t="shared" si="0"/>
        <v>21.282063125399997</v>
      </c>
      <c r="I13" s="28">
        <f t="shared" si="1"/>
        <v>4.5108408632349493</v>
      </c>
      <c r="K13" s="10">
        <f t="shared" si="4"/>
        <v>2711090.844</v>
      </c>
      <c r="L13" s="10">
        <f t="shared" si="5"/>
        <v>225</v>
      </c>
    </row>
    <row r="14" spans="1:17" s="10" customFormat="1">
      <c r="A14" s="23">
        <v>42716</v>
      </c>
      <c r="B14" s="24"/>
      <c r="C14" s="22">
        <v>30</v>
      </c>
      <c r="D14" s="4">
        <v>6100</v>
      </c>
      <c r="E14" s="24"/>
      <c r="F14" s="24"/>
      <c r="G14" s="20">
        <v>128</v>
      </c>
      <c r="H14" s="27">
        <f t="shared" si="0"/>
        <v>33.847991099999994</v>
      </c>
      <c r="I14" s="28">
        <f t="shared" si="1"/>
        <v>3.7816129064155901</v>
      </c>
      <c r="K14" s="10">
        <f t="shared" si="4"/>
        <v>4311846</v>
      </c>
      <c r="L14" s="10">
        <f t="shared" si="5"/>
        <v>225</v>
      </c>
    </row>
    <row r="15" spans="1:17" s="10" customFormat="1">
      <c r="A15" s="23">
        <v>42761</v>
      </c>
      <c r="B15" s="24" t="s">
        <v>36</v>
      </c>
      <c r="C15" s="22">
        <v>30</v>
      </c>
      <c r="D15" s="4">
        <v>6100</v>
      </c>
      <c r="E15" s="24"/>
      <c r="F15" s="24"/>
      <c r="G15" s="20">
        <v>130</v>
      </c>
      <c r="H15" s="27">
        <f t="shared" si="0"/>
        <v>33.847991099999994</v>
      </c>
      <c r="I15" s="28">
        <f t="shared" si="1"/>
        <v>3.8407006080783335</v>
      </c>
      <c r="K15" s="10">
        <f t="shared" si="4"/>
        <v>4311846</v>
      </c>
      <c r="L15" s="10">
        <f t="shared" si="5"/>
        <v>225</v>
      </c>
    </row>
    <row r="16" spans="1:17">
      <c r="A16" s="23">
        <v>42821</v>
      </c>
      <c r="B16" s="24" t="s">
        <v>36</v>
      </c>
      <c r="C16" s="22">
        <v>30</v>
      </c>
      <c r="D16" s="4">
        <v>6100</v>
      </c>
      <c r="E16" s="24"/>
      <c r="F16" s="24"/>
      <c r="G16" s="20">
        <v>128.6</v>
      </c>
      <c r="H16" s="27">
        <f t="shared" si="0"/>
        <v>33.847991099999994</v>
      </c>
      <c r="I16" s="28">
        <f t="shared" si="1"/>
        <v>3.7993392169144129</v>
      </c>
      <c r="J16" s="10"/>
      <c r="K16" s="10">
        <f t="shared" si="4"/>
        <v>4311846</v>
      </c>
      <c r="L16" s="10">
        <f t="shared" si="5"/>
        <v>225</v>
      </c>
      <c r="M16" s="10"/>
      <c r="N16" s="10"/>
      <c r="O16" s="10"/>
      <c r="P16" s="10"/>
      <c r="Q16" s="10"/>
    </row>
    <row r="17" spans="1:17" s="10" customFormat="1">
      <c r="A17" s="23">
        <v>42949</v>
      </c>
      <c r="B17" s="24" t="s">
        <v>36</v>
      </c>
      <c r="C17" s="22">
        <v>30</v>
      </c>
      <c r="D17" s="4">
        <v>6100</v>
      </c>
      <c r="E17" s="24"/>
      <c r="F17" s="24"/>
      <c r="G17" s="20">
        <v>135</v>
      </c>
      <c r="H17" s="27">
        <f t="shared" si="0"/>
        <v>33.847991099999994</v>
      </c>
      <c r="I17" s="28">
        <f t="shared" si="1"/>
        <v>3.9884198622351925</v>
      </c>
      <c r="K17" s="10">
        <f t="shared" si="4"/>
        <v>4311846</v>
      </c>
      <c r="L17" s="10">
        <f t="shared" si="5"/>
        <v>225</v>
      </c>
    </row>
    <row r="18" spans="1:17">
      <c r="A18" s="23">
        <v>41888</v>
      </c>
      <c r="B18" s="24"/>
      <c r="C18" s="22">
        <v>30</v>
      </c>
      <c r="D18" s="4">
        <v>6500</v>
      </c>
      <c r="E18" s="24"/>
      <c r="F18" s="24"/>
      <c r="G18" s="20">
        <v>171</v>
      </c>
      <c r="H18" s="27">
        <f t="shared" si="0"/>
        <v>36.067531499999994</v>
      </c>
      <c r="I18" s="28">
        <f t="shared" si="1"/>
        <v>4.7411062772621415</v>
      </c>
      <c r="J18" s="10"/>
      <c r="K18" s="10">
        <f t="shared" si="2"/>
        <v>4594590</v>
      </c>
      <c r="L18" s="10">
        <f t="shared" si="3"/>
        <v>225</v>
      </c>
      <c r="M18" s="10"/>
      <c r="N18" s="10" t="s">
        <v>161</v>
      </c>
    </row>
    <row r="19" spans="1:17" s="10" customFormat="1">
      <c r="A19" s="23">
        <v>42769</v>
      </c>
      <c r="B19" s="24" t="s">
        <v>36</v>
      </c>
      <c r="C19" s="22">
        <v>30</v>
      </c>
      <c r="D19" s="4">
        <v>7000</v>
      </c>
      <c r="E19" s="24"/>
      <c r="F19" s="24"/>
      <c r="G19" s="20">
        <v>153.5</v>
      </c>
      <c r="H19" s="27">
        <f t="shared" si="0"/>
        <v>38.841956999999994</v>
      </c>
      <c r="I19" s="28">
        <f t="shared" si="1"/>
        <v>3.9519121037078544</v>
      </c>
      <c r="K19" s="10">
        <f t="shared" si="2"/>
        <v>4948020</v>
      </c>
      <c r="L19" s="10">
        <f t="shared" si="3"/>
        <v>225</v>
      </c>
      <c r="O19"/>
      <c r="P19"/>
      <c r="Q19"/>
    </row>
    <row r="20" spans="1:17" s="10" customFormat="1">
      <c r="A20" s="23">
        <v>42786</v>
      </c>
      <c r="B20" s="24" t="s">
        <v>204</v>
      </c>
      <c r="C20" s="22">
        <v>32</v>
      </c>
      <c r="D20" s="4">
        <v>185</v>
      </c>
      <c r="E20" s="24"/>
      <c r="F20" s="24"/>
      <c r="G20" s="20">
        <v>4.2</v>
      </c>
      <c r="H20" s="27">
        <f t="shared" si="0"/>
        <v>1.1679714816</v>
      </c>
      <c r="I20" s="28">
        <f t="shared" si="1"/>
        <v>3.5959782119392463</v>
      </c>
      <c r="K20" s="10">
        <f t="shared" si="2"/>
        <v>148786.17600000001</v>
      </c>
      <c r="L20" s="10">
        <f t="shared" si="3"/>
        <v>256</v>
      </c>
      <c r="N20"/>
    </row>
    <row r="21" spans="1:17" s="10" customFormat="1">
      <c r="A21" s="23">
        <v>42769</v>
      </c>
      <c r="B21" s="24" t="s">
        <v>36</v>
      </c>
      <c r="C21" s="22">
        <v>34.92</v>
      </c>
      <c r="D21" s="4">
        <v>36</v>
      </c>
      <c r="E21" s="24"/>
      <c r="F21" s="24"/>
      <c r="G21" s="20">
        <v>2</v>
      </c>
      <c r="H21" s="27">
        <f t="shared" si="0"/>
        <v>0.270652176881856</v>
      </c>
      <c r="I21" s="28">
        <f t="shared" si="1"/>
        <v>7.3895581518748763</v>
      </c>
      <c r="K21" s="10">
        <f t="shared" si="2"/>
        <v>34477.98431616</v>
      </c>
      <c r="L21" s="10">
        <f t="shared" si="3"/>
        <v>304.85160000000002</v>
      </c>
      <c r="M21"/>
      <c r="N21"/>
    </row>
    <row r="22" spans="1:17" s="10" customFormat="1">
      <c r="A22" s="23">
        <v>42742</v>
      </c>
      <c r="B22" s="24"/>
      <c r="C22" s="22">
        <v>35</v>
      </c>
      <c r="D22" s="4">
        <v>12</v>
      </c>
      <c r="E22" s="24"/>
      <c r="F22" s="24"/>
      <c r="G22" s="20">
        <v>2</v>
      </c>
      <c r="H22" s="27">
        <f t="shared" si="0"/>
        <v>9.0631233000000005E-2</v>
      </c>
      <c r="I22" s="28">
        <f t="shared" si="1"/>
        <v>22.067447763840971</v>
      </c>
      <c r="K22" s="10">
        <f t="shared" si="2"/>
        <v>11545.380000000001</v>
      </c>
      <c r="L22" s="10">
        <f t="shared" si="3"/>
        <v>306.25</v>
      </c>
      <c r="M22"/>
    </row>
    <row r="23" spans="1:17" s="10" customFormat="1">
      <c r="A23" s="23">
        <v>42401</v>
      </c>
      <c r="B23" s="24"/>
      <c r="C23" s="22">
        <v>35</v>
      </c>
      <c r="D23" s="4">
        <v>1676.4</v>
      </c>
      <c r="E23" s="24"/>
      <c r="F23" s="24"/>
      <c r="G23" s="20">
        <v>70.2</v>
      </c>
      <c r="H23" s="27">
        <f t="shared" si="0"/>
        <v>12.661183250100001</v>
      </c>
      <c r="I23" s="28">
        <f t="shared" si="1"/>
        <v>5.5445054868347752</v>
      </c>
      <c r="K23" s="10">
        <f t="shared" si="2"/>
        <v>1612889.5860000001</v>
      </c>
      <c r="L23" s="10">
        <f t="shared" si="3"/>
        <v>306.25</v>
      </c>
    </row>
    <row r="24" spans="1:17" s="10" customFormat="1">
      <c r="A24" s="23">
        <v>42131</v>
      </c>
      <c r="B24" s="24"/>
      <c r="C24" s="22">
        <v>35</v>
      </c>
      <c r="D24" s="4">
        <v>6000</v>
      </c>
      <c r="E24" s="24"/>
      <c r="F24" s="24"/>
      <c r="G24" s="20">
        <v>178.3</v>
      </c>
      <c r="H24" s="27">
        <f t="shared" si="0"/>
        <v>45.315616499999997</v>
      </c>
      <c r="I24" s="28">
        <f t="shared" si="1"/>
        <v>3.9346259362928455</v>
      </c>
      <c r="K24" s="10">
        <f t="shared" si="2"/>
        <v>5772690</v>
      </c>
      <c r="L24" s="10">
        <f t="shared" si="3"/>
        <v>306.25</v>
      </c>
    </row>
    <row r="25" spans="1:17" s="10" customFormat="1">
      <c r="A25" s="23"/>
      <c r="B25" s="24"/>
      <c r="C25" s="22">
        <v>35</v>
      </c>
      <c r="D25" s="4">
        <v>6060</v>
      </c>
      <c r="E25" s="24"/>
      <c r="F25" s="24"/>
      <c r="G25" s="20">
        <v>181</v>
      </c>
      <c r="H25" s="27">
        <f t="shared" si="0"/>
        <v>45.768772665</v>
      </c>
      <c r="I25" s="28">
        <f t="shared" si="1"/>
        <v>3.9546614309457579</v>
      </c>
      <c r="K25" s="10">
        <f t="shared" si="2"/>
        <v>5830416.9000000004</v>
      </c>
      <c r="L25" s="10">
        <f t="shared" si="3"/>
        <v>306.25</v>
      </c>
    </row>
    <row r="26" spans="1:17" s="10" customFormat="1">
      <c r="A26" s="23">
        <v>42821</v>
      </c>
      <c r="B26" s="24" t="s">
        <v>36</v>
      </c>
      <c r="C26" s="22">
        <v>35</v>
      </c>
      <c r="D26" s="4">
        <v>6100</v>
      </c>
      <c r="E26" s="24"/>
      <c r="F26" s="24"/>
      <c r="G26" s="20">
        <v>175</v>
      </c>
      <c r="H26" s="27">
        <f t="shared" si="0"/>
        <v>46.070876774999995</v>
      </c>
      <c r="I26" s="28">
        <f t="shared" si="1"/>
        <v>3.7984951068906594</v>
      </c>
      <c r="K26" s="10">
        <f t="shared" si="2"/>
        <v>5868901.5</v>
      </c>
      <c r="L26" s="10">
        <f t="shared" si="3"/>
        <v>306.25</v>
      </c>
    </row>
    <row r="27" spans="1:17">
      <c r="A27" s="23">
        <v>42131</v>
      </c>
      <c r="B27" s="24"/>
      <c r="C27" s="22">
        <v>35</v>
      </c>
      <c r="D27" s="4">
        <v>6300</v>
      </c>
      <c r="E27" s="24"/>
      <c r="F27" s="24"/>
      <c r="G27" s="20">
        <v>166.5</v>
      </c>
      <c r="H27" s="27">
        <f t="shared" si="0"/>
        <v>47.581397324999998</v>
      </c>
      <c r="I27" s="28">
        <f t="shared" si="1"/>
        <v>3.4992667168376399</v>
      </c>
      <c r="J27" s="10"/>
      <c r="K27" s="10">
        <f t="shared" si="2"/>
        <v>6061324.5</v>
      </c>
      <c r="L27" s="10">
        <f t="shared" si="3"/>
        <v>306.25</v>
      </c>
      <c r="M27" s="10"/>
      <c r="N27" s="10"/>
      <c r="O27" s="10"/>
      <c r="P27" s="10"/>
      <c r="Q27" s="10"/>
    </row>
    <row r="28" spans="1:17" s="10" customFormat="1">
      <c r="A28" s="23">
        <v>42532</v>
      </c>
      <c r="B28" s="24"/>
      <c r="C28" s="22">
        <v>38.1</v>
      </c>
      <c r="D28" s="4">
        <v>190.5</v>
      </c>
      <c r="E28" s="24"/>
      <c r="F28" s="24"/>
      <c r="G28" s="20">
        <v>8.5</v>
      </c>
      <c r="H28" s="27">
        <f t="shared" si="0"/>
        <v>1.7049258086899499</v>
      </c>
      <c r="I28" s="28">
        <f t="shared" si="1"/>
        <v>4.9855541846312512</v>
      </c>
      <c r="K28" s="10">
        <f t="shared" si="2"/>
        <v>217188.00110700002</v>
      </c>
      <c r="L28" s="10">
        <f t="shared" si="3"/>
        <v>362.90250000000003</v>
      </c>
      <c r="O28"/>
      <c r="P28"/>
      <c r="Q28"/>
    </row>
    <row r="29" spans="1:17" s="10" customFormat="1">
      <c r="A29" s="23">
        <v>42532</v>
      </c>
      <c r="B29" s="24"/>
      <c r="C29" s="22">
        <v>38.1</v>
      </c>
      <c r="D29" s="4">
        <v>279.39999999999998</v>
      </c>
      <c r="E29" s="24"/>
      <c r="F29" s="24"/>
      <c r="G29" s="20">
        <v>12.5</v>
      </c>
      <c r="H29" s="27">
        <f t="shared" si="0"/>
        <v>2.5005578527452603</v>
      </c>
      <c r="I29" s="28">
        <f t="shared" si="1"/>
        <v>4.9988845434136868</v>
      </c>
      <c r="K29" s="10">
        <f t="shared" si="2"/>
        <v>318542.40162360005</v>
      </c>
      <c r="L29" s="10">
        <f t="shared" si="3"/>
        <v>362.90250000000003</v>
      </c>
    </row>
    <row r="30" spans="1:17" s="10" customFormat="1">
      <c r="A30" s="23">
        <v>42903</v>
      </c>
      <c r="B30" s="24"/>
      <c r="C30" s="22">
        <v>38.1</v>
      </c>
      <c r="D30" s="4">
        <v>1066.8</v>
      </c>
      <c r="E30" s="24"/>
      <c r="F30" s="24"/>
      <c r="G30" s="20">
        <v>42.5</v>
      </c>
      <c r="H30" s="27">
        <f t="shared" si="0"/>
        <v>9.5475845286637213</v>
      </c>
      <c r="I30" s="28">
        <f t="shared" si="1"/>
        <v>4.4513876648493307</v>
      </c>
      <c r="K30" s="10">
        <f t="shared" si="2"/>
        <v>1216252.8061992002</v>
      </c>
      <c r="L30" s="10">
        <f t="shared" si="3"/>
        <v>362.90250000000003</v>
      </c>
    </row>
    <row r="31" spans="1:17" s="10" customFormat="1" ht="15.75" customHeight="1">
      <c r="A31" s="23">
        <v>42837</v>
      </c>
      <c r="B31" s="24" t="s">
        <v>36</v>
      </c>
      <c r="C31" s="22">
        <v>38.1</v>
      </c>
      <c r="D31" s="4">
        <v>1079.5</v>
      </c>
      <c r="E31" s="24"/>
      <c r="F31" s="24"/>
      <c r="G31" s="20">
        <v>43</v>
      </c>
      <c r="H31" s="27">
        <f>K31*0.00000785</f>
        <v>9.6612462492430513</v>
      </c>
      <c r="I31" s="28">
        <f>G31/H31</f>
        <v>4.4507715558299745</v>
      </c>
      <c r="K31" s="10">
        <f>3.1416*L31*D31</f>
        <v>1230732.0062730003</v>
      </c>
      <c r="L31" s="10">
        <f>(C31/2)*(C31/2)</f>
        <v>362.90250000000003</v>
      </c>
      <c r="N31"/>
    </row>
    <row r="32" spans="1:17" s="10" customFormat="1" ht="15.75" customHeight="1">
      <c r="A32" s="23">
        <v>42951</v>
      </c>
      <c r="B32" s="24" t="s">
        <v>36</v>
      </c>
      <c r="C32" s="22">
        <v>38.1</v>
      </c>
      <c r="D32" s="4">
        <v>6100</v>
      </c>
      <c r="E32" s="24"/>
      <c r="F32" s="24"/>
      <c r="G32" s="20">
        <v>215</v>
      </c>
      <c r="H32" s="27">
        <f>K32*0.00000785</f>
        <v>54.59342484519</v>
      </c>
      <c r="I32" s="28">
        <f>G32/H32</f>
        <v>3.9382031922282441</v>
      </c>
      <c r="K32" s="10">
        <f>3.1416*L32*D32</f>
        <v>6954576.4134000009</v>
      </c>
      <c r="L32" s="10">
        <f>(C32/2)*(C32/2)</f>
        <v>362.90250000000003</v>
      </c>
    </row>
    <row r="33" spans="1:17" s="10" customFormat="1">
      <c r="A33" s="23">
        <v>42907</v>
      </c>
      <c r="B33" s="24" t="s">
        <v>36</v>
      </c>
      <c r="C33" s="22">
        <v>38.1</v>
      </c>
      <c r="D33" s="4">
        <v>6100</v>
      </c>
      <c r="E33" s="24"/>
      <c r="F33" s="24"/>
      <c r="G33" s="20">
        <v>205</v>
      </c>
      <c r="H33" s="27">
        <f>K33*0.00000785</f>
        <v>54.59342484519</v>
      </c>
      <c r="I33" s="28">
        <f>G33/H33</f>
        <v>3.7550309507292563</v>
      </c>
      <c r="K33" s="10">
        <f>3.1416*L33*D33</f>
        <v>6954576.4134000009</v>
      </c>
      <c r="L33" s="10">
        <f>(C33/2)*(C33/2)</f>
        <v>362.90250000000003</v>
      </c>
    </row>
    <row r="34" spans="1:17" s="10" customFormat="1">
      <c r="A34" s="23">
        <v>42871</v>
      </c>
      <c r="B34" s="24" t="s">
        <v>36</v>
      </c>
      <c r="C34" s="22">
        <v>38.1</v>
      </c>
      <c r="D34" s="4">
        <v>6100</v>
      </c>
      <c r="E34" s="24"/>
      <c r="F34" s="24"/>
      <c r="G34" s="20">
        <v>204.8</v>
      </c>
      <c r="H34" s="27">
        <f>K34*0.00000785</f>
        <v>54.59342484519</v>
      </c>
      <c r="I34" s="28">
        <f>G34/H34</f>
        <v>3.7513675058992764</v>
      </c>
      <c r="K34" s="10">
        <f>3.1416*L34*D34</f>
        <v>6954576.4134000009</v>
      </c>
      <c r="L34" s="10">
        <f>(C34/2)*(C34/2)</f>
        <v>362.90250000000003</v>
      </c>
    </row>
    <row r="35" spans="1:17" s="10" customFormat="1">
      <c r="A35" s="23">
        <v>42772</v>
      </c>
      <c r="B35" s="24" t="s">
        <v>36</v>
      </c>
      <c r="C35" s="22">
        <v>38.1</v>
      </c>
      <c r="D35" s="4">
        <v>6100</v>
      </c>
      <c r="E35" s="24"/>
      <c r="F35" s="24"/>
      <c r="G35" s="20">
        <v>215.65</v>
      </c>
      <c r="H35" s="27">
        <f>K35*0.00000785</f>
        <v>54.59342484519</v>
      </c>
      <c r="I35" s="28">
        <f>G35/H35</f>
        <v>3.9501093879256786</v>
      </c>
      <c r="K35" s="10">
        <f>3.1416*L35*D35</f>
        <v>6954576.4134000009</v>
      </c>
      <c r="L35" s="10">
        <f>(C35/2)*(C35/2)</f>
        <v>362.90250000000003</v>
      </c>
      <c r="M35"/>
    </row>
    <row r="36" spans="1:17" s="10" customFormat="1">
      <c r="A36" s="23">
        <v>42641</v>
      </c>
      <c r="B36" s="24" t="s">
        <v>36</v>
      </c>
      <c r="C36" s="22">
        <v>38.1</v>
      </c>
      <c r="D36" s="4">
        <v>6100</v>
      </c>
      <c r="E36" s="24"/>
      <c r="F36" s="24"/>
      <c r="G36" s="20">
        <v>190</v>
      </c>
      <c r="H36" s="27">
        <f t="shared" si="0"/>
        <v>54.59342484519</v>
      </c>
      <c r="I36" s="28">
        <f t="shared" si="1"/>
        <v>3.4802725884807741</v>
      </c>
      <c r="K36" s="10">
        <f t="shared" si="2"/>
        <v>6954576.4134000009</v>
      </c>
      <c r="L36" s="10">
        <f t="shared" si="3"/>
        <v>362.90250000000003</v>
      </c>
    </row>
    <row r="37" spans="1:17" s="10" customFormat="1">
      <c r="A37" s="23">
        <v>42566</v>
      </c>
      <c r="B37" s="24"/>
      <c r="C37" s="22">
        <v>38.1</v>
      </c>
      <c r="D37" s="4">
        <v>6330</v>
      </c>
      <c r="E37" s="24"/>
      <c r="F37" s="24"/>
      <c r="G37" s="20">
        <v>219</v>
      </c>
      <c r="H37" s="27">
        <f t="shared" si="0"/>
        <v>56.651865454107003</v>
      </c>
      <c r="I37" s="28">
        <f t="shared" si="1"/>
        <v>3.8657155990284076</v>
      </c>
      <c r="K37" s="10">
        <f t="shared" si="2"/>
        <v>7216798.147020001</v>
      </c>
      <c r="L37" s="10">
        <f t="shared" si="3"/>
        <v>362.90250000000003</v>
      </c>
    </row>
    <row r="38" spans="1:17" s="10" customFormat="1">
      <c r="A38" s="23">
        <v>42543</v>
      </c>
      <c r="B38" s="24" t="s">
        <v>13</v>
      </c>
      <c r="C38" s="22">
        <v>38.1</v>
      </c>
      <c r="D38" s="4">
        <v>6530</v>
      </c>
      <c r="E38" s="24"/>
      <c r="F38" s="24"/>
      <c r="G38" s="20">
        <v>226</v>
      </c>
      <c r="H38" s="27">
        <f t="shared" si="0"/>
        <v>58.441813809687005</v>
      </c>
      <c r="I38" s="28">
        <f t="shared" si="1"/>
        <v>3.8670942133308572</v>
      </c>
      <c r="K38" s="10">
        <f t="shared" si="2"/>
        <v>7444817.0458200015</v>
      </c>
      <c r="L38" s="10">
        <f t="shared" si="3"/>
        <v>362.90250000000003</v>
      </c>
    </row>
    <row r="39" spans="1:17">
      <c r="A39" s="23">
        <v>42595</v>
      </c>
      <c r="B39" s="24"/>
      <c r="C39" s="22">
        <v>45</v>
      </c>
      <c r="D39" s="4">
        <v>8</v>
      </c>
      <c r="E39" s="24"/>
      <c r="F39" s="24"/>
      <c r="G39" s="20">
        <v>2</v>
      </c>
      <c r="H39" s="27">
        <f t="shared" si="0"/>
        <v>9.9879317999999995E-2</v>
      </c>
      <c r="I39" s="28">
        <f t="shared" si="1"/>
        <v>20.024165563485326</v>
      </c>
      <c r="J39" s="10"/>
      <c r="K39" s="10">
        <f t="shared" si="2"/>
        <v>12723.48</v>
      </c>
      <c r="L39" s="10">
        <f t="shared" si="3"/>
        <v>506.25</v>
      </c>
      <c r="M39" s="10"/>
      <c r="N39" s="10"/>
      <c r="O39" s="10"/>
      <c r="P39" s="10"/>
      <c r="Q39" s="10"/>
    </row>
    <row r="40" spans="1:17" s="10" customFormat="1">
      <c r="A40" s="23">
        <v>42793</v>
      </c>
      <c r="B40" s="24"/>
      <c r="C40" s="22">
        <v>45</v>
      </c>
      <c r="D40" s="4">
        <v>9</v>
      </c>
      <c r="E40" s="24"/>
      <c r="F40" s="24"/>
      <c r="G40" s="20">
        <v>2</v>
      </c>
      <c r="H40" s="27">
        <f t="shared" si="0"/>
        <v>0.11236423274999999</v>
      </c>
      <c r="I40" s="28">
        <f t="shared" si="1"/>
        <v>17.799258278653625</v>
      </c>
      <c r="K40" s="10">
        <f t="shared" si="2"/>
        <v>14313.914999999999</v>
      </c>
      <c r="L40" s="10">
        <f t="shared" si="3"/>
        <v>506.25</v>
      </c>
    </row>
    <row r="41" spans="1:17">
      <c r="A41" s="23">
        <v>42791</v>
      </c>
      <c r="B41" s="24"/>
      <c r="C41" s="22">
        <v>45</v>
      </c>
      <c r="D41" s="4">
        <v>130</v>
      </c>
      <c r="E41" s="24"/>
      <c r="F41" s="24"/>
      <c r="G41" s="20">
        <v>9.5</v>
      </c>
      <c r="H41" s="27">
        <f t="shared" si="0"/>
        <v>1.6230389174999997</v>
      </c>
      <c r="I41" s="28">
        <f t="shared" si="1"/>
        <v>5.8532176262495579</v>
      </c>
      <c r="J41" s="10"/>
      <c r="K41" s="10">
        <f t="shared" si="2"/>
        <v>206756.55</v>
      </c>
      <c r="L41" s="10">
        <f t="shared" si="3"/>
        <v>506.25</v>
      </c>
      <c r="M41" s="10"/>
      <c r="N41" s="10"/>
      <c r="O41" s="10"/>
      <c r="P41" s="10"/>
    </row>
    <row r="42" spans="1:17" s="10" customFormat="1">
      <c r="A42" s="24"/>
      <c r="B42" s="24"/>
      <c r="C42" s="22">
        <v>45</v>
      </c>
      <c r="D42" s="4">
        <v>6100</v>
      </c>
      <c r="E42" s="24"/>
      <c r="F42" s="24"/>
      <c r="G42" s="20">
        <v>190.8</v>
      </c>
      <c r="H42" s="27">
        <f t="shared" si="0"/>
        <v>76.157979974999989</v>
      </c>
      <c r="I42" s="28">
        <f t="shared" si="1"/>
        <v>2.5053185505003284</v>
      </c>
      <c r="K42" s="10">
        <f t="shared" si="2"/>
        <v>9701653.5</v>
      </c>
      <c r="L42" s="10">
        <f t="shared" si="3"/>
        <v>506.25</v>
      </c>
      <c r="P42"/>
    </row>
    <row r="43" spans="1:17" s="10" customFormat="1">
      <c r="A43" s="23">
        <v>42793</v>
      </c>
      <c r="B43" s="24"/>
      <c r="C43" s="22">
        <v>50</v>
      </c>
      <c r="D43" s="4">
        <v>280</v>
      </c>
      <c r="E43" s="24"/>
      <c r="F43" s="24"/>
      <c r="G43" s="20">
        <v>21.7</v>
      </c>
      <c r="H43" s="27">
        <f t="shared" si="0"/>
        <v>4.3157730000000001</v>
      </c>
      <c r="I43" s="28">
        <f t="shared" si="1"/>
        <v>5.028067972991165</v>
      </c>
      <c r="K43" s="10">
        <f t="shared" si="2"/>
        <v>549780</v>
      </c>
      <c r="L43" s="10">
        <f t="shared" si="3"/>
        <v>625</v>
      </c>
      <c r="Q43"/>
    </row>
    <row r="44" spans="1:17" s="10" customFormat="1">
      <c r="A44" s="23">
        <v>42555</v>
      </c>
      <c r="B44" s="24"/>
      <c r="C44" s="22">
        <v>50</v>
      </c>
      <c r="D44" s="4">
        <v>304.8</v>
      </c>
      <c r="E44" s="24"/>
      <c r="F44" s="24"/>
      <c r="G44" s="20">
        <v>26.5</v>
      </c>
      <c r="H44" s="27">
        <f t="shared" si="0"/>
        <v>4.6980271800000004</v>
      </c>
      <c r="I44" s="28">
        <f t="shared" si="1"/>
        <v>5.640665535698326</v>
      </c>
      <c r="K44" s="10">
        <f t="shared" si="2"/>
        <v>598474.80000000005</v>
      </c>
      <c r="L44" s="10">
        <f t="shared" si="3"/>
        <v>625</v>
      </c>
      <c r="O44"/>
      <c r="P44"/>
    </row>
    <row r="45" spans="1:17" s="10" customFormat="1">
      <c r="A45" s="23">
        <v>42566</v>
      </c>
      <c r="B45" s="24"/>
      <c r="C45" s="22">
        <v>50</v>
      </c>
      <c r="D45" s="4">
        <v>355.6</v>
      </c>
      <c r="E45" s="24"/>
      <c r="F45" s="24"/>
      <c r="G45" s="20">
        <v>30.7</v>
      </c>
      <c r="H45" s="27">
        <f t="shared" ref="H45:H59" si="6">K45*0.00000785</f>
        <v>5.4810317099999999</v>
      </c>
      <c r="I45" s="28">
        <f t="shared" ref="I45:I59" si="7">G45/H45</f>
        <v>5.6011352650977457</v>
      </c>
      <c r="K45" s="10">
        <f t="shared" ref="K45:K59" si="8">3.1416*L45*D45</f>
        <v>698220.60000000009</v>
      </c>
      <c r="L45" s="10">
        <f t="shared" ref="L45:L59" si="9">(C45/2)*(C45/2)</f>
        <v>625</v>
      </c>
    </row>
    <row r="46" spans="1:17" s="10" customFormat="1">
      <c r="A46" s="23">
        <v>42907</v>
      </c>
      <c r="B46" s="24" t="s">
        <v>36</v>
      </c>
      <c r="C46" s="22">
        <v>50</v>
      </c>
      <c r="D46" s="4">
        <v>355.6</v>
      </c>
      <c r="E46" s="24"/>
      <c r="F46" s="24"/>
      <c r="G46" s="20">
        <v>24.25</v>
      </c>
      <c r="H46" s="27">
        <f t="shared" si="6"/>
        <v>5.4810317099999999</v>
      </c>
      <c r="I46" s="28">
        <f t="shared" si="7"/>
        <v>4.4243495172189036</v>
      </c>
      <c r="K46" s="10">
        <f t="shared" si="8"/>
        <v>698220.60000000009</v>
      </c>
      <c r="L46" s="10">
        <f t="shared" si="9"/>
        <v>625</v>
      </c>
    </row>
    <row r="47" spans="1:17" s="10" customFormat="1">
      <c r="A47" s="23">
        <v>42566</v>
      </c>
      <c r="B47" s="24"/>
      <c r="C47" s="22">
        <v>50</v>
      </c>
      <c r="D47" s="4">
        <v>406.4</v>
      </c>
      <c r="E47" s="24"/>
      <c r="F47" s="24"/>
      <c r="G47" s="20">
        <v>35</v>
      </c>
      <c r="H47" s="27">
        <f t="shared" si="6"/>
        <v>6.2640362399999985</v>
      </c>
      <c r="I47" s="28">
        <f t="shared" si="7"/>
        <v>5.5874517098898533</v>
      </c>
      <c r="K47" s="10">
        <f t="shared" si="8"/>
        <v>797966.39999999991</v>
      </c>
      <c r="L47" s="10">
        <f t="shared" si="9"/>
        <v>625</v>
      </c>
      <c r="N47" s="10" t="s">
        <v>210</v>
      </c>
      <c r="O47"/>
    </row>
    <row r="48" spans="1:17" s="10" customFormat="1">
      <c r="A48" s="23">
        <v>42907</v>
      </c>
      <c r="B48" s="24" t="s">
        <v>36</v>
      </c>
      <c r="C48" s="22">
        <v>50</v>
      </c>
      <c r="D48" s="4">
        <v>431.8</v>
      </c>
      <c r="E48" s="24"/>
      <c r="F48" s="24"/>
      <c r="G48" s="20">
        <v>29.5</v>
      </c>
      <c r="H48" s="27">
        <f t="shared" si="6"/>
        <v>6.655538505</v>
      </c>
      <c r="I48" s="28">
        <f t="shared" si="7"/>
        <v>4.4323986673411939</v>
      </c>
      <c r="K48" s="10">
        <f t="shared" si="8"/>
        <v>847839.3</v>
      </c>
      <c r="L48" s="10">
        <f t="shared" si="9"/>
        <v>625</v>
      </c>
    </row>
    <row r="49" spans="1:18">
      <c r="A49" s="23">
        <v>42836</v>
      </c>
      <c r="B49" s="24" t="s">
        <v>36</v>
      </c>
      <c r="C49" s="22">
        <v>50</v>
      </c>
      <c r="D49" s="4">
        <v>990.6</v>
      </c>
      <c r="E49" s="24"/>
      <c r="F49" s="24"/>
      <c r="G49" s="20">
        <v>67.5</v>
      </c>
      <c r="H49" s="27">
        <f t="shared" si="6"/>
        <v>15.268588334999999</v>
      </c>
      <c r="I49" s="28">
        <f t="shared" si="7"/>
        <v>4.4208409133194442</v>
      </c>
      <c r="J49" s="10"/>
      <c r="K49" s="10">
        <f t="shared" si="8"/>
        <v>1945043.1</v>
      </c>
      <c r="L49" s="10">
        <f t="shared" si="9"/>
        <v>625</v>
      </c>
      <c r="M49" s="10"/>
      <c r="N49" s="10"/>
      <c r="O49" s="10"/>
      <c r="P49" s="10"/>
      <c r="Q49" s="10"/>
      <c r="R49" s="10"/>
    </row>
    <row r="50" spans="1:18" s="10" customFormat="1">
      <c r="A50" s="23"/>
      <c r="B50" s="24"/>
      <c r="C50" s="22">
        <v>50</v>
      </c>
      <c r="D50" s="4">
        <v>1066.8</v>
      </c>
      <c r="E50" s="24"/>
      <c r="F50" s="24"/>
      <c r="G50" s="20">
        <v>73.7</v>
      </c>
      <c r="H50" s="27">
        <f t="shared" si="6"/>
        <v>16.443095129999996</v>
      </c>
      <c r="I50" s="28">
        <f t="shared" si="7"/>
        <v>4.4821245280966773</v>
      </c>
      <c r="K50" s="10">
        <f t="shared" si="8"/>
        <v>2094661.7999999998</v>
      </c>
      <c r="L50" s="10">
        <f t="shared" si="9"/>
        <v>625</v>
      </c>
      <c r="R50"/>
    </row>
    <row r="51" spans="1:18" s="10" customFormat="1">
      <c r="A51" s="23"/>
      <c r="B51" s="24"/>
      <c r="C51" s="22">
        <v>50</v>
      </c>
      <c r="D51" s="4">
        <v>355.6</v>
      </c>
      <c r="E51" s="24"/>
      <c r="F51" s="24"/>
      <c r="G51" s="20">
        <v>24.25</v>
      </c>
      <c r="H51" s="27">
        <f t="shared" si="6"/>
        <v>5.4810317099999999</v>
      </c>
      <c r="I51" s="28">
        <f t="shared" si="7"/>
        <v>4.4243495172189036</v>
      </c>
      <c r="K51" s="10">
        <f t="shared" si="8"/>
        <v>698220.60000000009</v>
      </c>
      <c r="L51" s="10">
        <f t="shared" si="9"/>
        <v>625</v>
      </c>
      <c r="N51"/>
    </row>
    <row r="52" spans="1:18" s="10" customFormat="1">
      <c r="A52" s="23"/>
      <c r="B52" s="24"/>
      <c r="C52" s="22">
        <v>50</v>
      </c>
      <c r="D52" s="4">
        <v>431.8</v>
      </c>
      <c r="E52" s="24"/>
      <c r="F52" s="24"/>
      <c r="G52" s="20">
        <v>29.5</v>
      </c>
      <c r="H52" s="27">
        <f t="shared" si="6"/>
        <v>6.655538505</v>
      </c>
      <c r="I52" s="28">
        <f t="shared" si="7"/>
        <v>4.4323986673411939</v>
      </c>
      <c r="K52" s="10">
        <f t="shared" si="8"/>
        <v>847839.3</v>
      </c>
      <c r="L52" s="10">
        <f t="shared" si="9"/>
        <v>625</v>
      </c>
      <c r="M52"/>
    </row>
    <row r="53" spans="1:18" s="10" customFormat="1">
      <c r="A53" s="23">
        <v>42917</v>
      </c>
      <c r="B53" s="24" t="s">
        <v>36</v>
      </c>
      <c r="C53" s="22">
        <v>50</v>
      </c>
      <c r="D53" s="4">
        <v>1320.8</v>
      </c>
      <c r="E53" s="24"/>
      <c r="F53" s="24"/>
      <c r="G53" s="20">
        <v>93</v>
      </c>
      <c r="H53" s="27">
        <f t="shared" si="6"/>
        <v>20.358117779999997</v>
      </c>
      <c r="I53" s="28">
        <f t="shared" si="7"/>
        <v>4.5682022770967592</v>
      </c>
      <c r="K53" s="10">
        <f t="shared" si="8"/>
        <v>2593390.7999999998</v>
      </c>
      <c r="L53" s="10">
        <f t="shared" si="9"/>
        <v>625</v>
      </c>
    </row>
    <row r="54" spans="1:18" s="10" customFormat="1">
      <c r="A54" s="23">
        <v>42727</v>
      </c>
      <c r="B54" s="24"/>
      <c r="C54" s="22">
        <v>50.8</v>
      </c>
      <c r="D54" s="4">
        <v>457.2</v>
      </c>
      <c r="E54" s="24"/>
      <c r="F54" s="24"/>
      <c r="G54" s="20">
        <v>35.700000000000003</v>
      </c>
      <c r="H54" s="27">
        <f t="shared" si="6"/>
        <v>7.2743501170771188</v>
      </c>
      <c r="I54" s="28">
        <f t="shared" si="7"/>
        <v>4.9076549004963894</v>
      </c>
      <c r="K54" s="10">
        <f t="shared" si="8"/>
        <v>926668.80472319992</v>
      </c>
      <c r="L54" s="10">
        <f t="shared" si="9"/>
        <v>645.16</v>
      </c>
      <c r="N54"/>
      <c r="Q54"/>
    </row>
    <row r="55" spans="1:18" s="10" customFormat="1">
      <c r="A55" s="23">
        <v>42744</v>
      </c>
      <c r="B55" s="24"/>
      <c r="C55" s="22">
        <v>50.8</v>
      </c>
      <c r="D55" s="4">
        <v>985</v>
      </c>
      <c r="E55" s="24"/>
      <c r="F55" s="24"/>
      <c r="G55" s="20">
        <v>76.5</v>
      </c>
      <c r="H55" s="27">
        <f t="shared" si="6"/>
        <v>15.671992268855996</v>
      </c>
      <c r="I55" s="28">
        <f t="shared" si="7"/>
        <v>4.8813194064690695</v>
      </c>
      <c r="K55" s="10">
        <f t="shared" si="8"/>
        <v>1996432.1361599998</v>
      </c>
      <c r="L55" s="10">
        <f t="shared" si="9"/>
        <v>645.16</v>
      </c>
      <c r="M55"/>
      <c r="P55"/>
    </row>
    <row r="56" spans="1:18">
      <c r="A56" s="23">
        <v>42406</v>
      </c>
      <c r="B56" s="24"/>
      <c r="C56" s="22">
        <v>50.8</v>
      </c>
      <c r="D56" s="4">
        <v>1219.2</v>
      </c>
      <c r="E56" s="24"/>
      <c r="F56" s="24"/>
      <c r="G56" s="20">
        <v>94.5</v>
      </c>
      <c r="H56" s="27">
        <f t="shared" si="6"/>
        <v>19.398266978872318</v>
      </c>
      <c r="I56" s="28">
        <f t="shared" si="7"/>
        <v>4.8715692026986206</v>
      </c>
      <c r="J56" s="10"/>
      <c r="K56" s="10">
        <f t="shared" si="8"/>
        <v>2471116.8125951998</v>
      </c>
      <c r="L56" s="10">
        <f t="shared" si="9"/>
        <v>645.16</v>
      </c>
      <c r="M56" s="10"/>
      <c r="N56" s="10"/>
      <c r="O56" s="10"/>
      <c r="P56" s="10"/>
      <c r="Q56" s="10"/>
      <c r="R56" s="10"/>
    </row>
    <row r="57" spans="1:18">
      <c r="A57" s="23">
        <v>42675</v>
      </c>
      <c r="B57" s="24"/>
      <c r="C57" s="22">
        <v>55</v>
      </c>
      <c r="D57" s="4">
        <v>160</v>
      </c>
      <c r="E57" s="24"/>
      <c r="F57" s="24"/>
      <c r="G57" s="20">
        <v>17.5</v>
      </c>
      <c r="H57" s="27">
        <f t="shared" si="6"/>
        <v>2.9840487599999994</v>
      </c>
      <c r="I57" s="28">
        <f t="shared" si="7"/>
        <v>5.8645154310414158</v>
      </c>
      <c r="J57" s="10"/>
      <c r="K57" s="10">
        <f t="shared" si="8"/>
        <v>380133.6</v>
      </c>
      <c r="L57" s="10">
        <f t="shared" si="9"/>
        <v>756.25</v>
      </c>
      <c r="M57" s="10"/>
      <c r="N57" s="10"/>
      <c r="P57" s="10"/>
      <c r="Q57" s="10"/>
    </row>
    <row r="58" spans="1:18">
      <c r="A58" s="23">
        <v>42754</v>
      </c>
      <c r="B58" s="24" t="s">
        <v>36</v>
      </c>
      <c r="C58" s="22">
        <v>55</v>
      </c>
      <c r="D58" s="4">
        <v>160</v>
      </c>
      <c r="E58" s="24"/>
      <c r="F58" s="24"/>
      <c r="G58" s="20">
        <v>17.5</v>
      </c>
      <c r="H58" s="27">
        <f t="shared" si="6"/>
        <v>2.9840487599999994</v>
      </c>
      <c r="I58" s="28">
        <f t="shared" si="7"/>
        <v>5.8645154310414158</v>
      </c>
      <c r="J58" s="10"/>
      <c r="K58" s="10">
        <f t="shared" si="8"/>
        <v>380133.6</v>
      </c>
      <c r="L58" s="10">
        <f t="shared" si="9"/>
        <v>756.25</v>
      </c>
      <c r="M58" s="10"/>
      <c r="N58" s="10"/>
      <c r="O58" s="10"/>
      <c r="P58" s="10"/>
      <c r="Q58" s="10"/>
    </row>
    <row r="59" spans="1:18">
      <c r="A59" s="23">
        <v>42747</v>
      </c>
      <c r="B59" s="24"/>
      <c r="C59" s="22">
        <v>60</v>
      </c>
      <c r="D59" s="4">
        <v>50</v>
      </c>
      <c r="E59" s="24"/>
      <c r="F59" s="24"/>
      <c r="G59" s="20">
        <v>6.7</v>
      </c>
      <c r="H59" s="27">
        <f t="shared" si="6"/>
        <v>1.1097701999999998</v>
      </c>
      <c r="I59" s="28">
        <f t="shared" si="7"/>
        <v>6.0372859173908271</v>
      </c>
      <c r="J59" s="10"/>
      <c r="K59" s="10">
        <f t="shared" si="8"/>
        <v>141372</v>
      </c>
      <c r="L59" s="10">
        <f t="shared" si="9"/>
        <v>900</v>
      </c>
      <c r="M59" s="10"/>
      <c r="N59" s="10"/>
      <c r="O59" s="10"/>
      <c r="P59" s="10"/>
      <c r="Q59" s="10"/>
    </row>
    <row r="60" spans="1:18">
      <c r="A60" s="23">
        <v>41951</v>
      </c>
      <c r="B60" s="24"/>
      <c r="C60" s="22">
        <v>60</v>
      </c>
      <c r="D60" s="4">
        <v>147</v>
      </c>
      <c r="E60" s="24"/>
      <c r="F60" s="24"/>
      <c r="G60" s="20">
        <v>18.600000000000001</v>
      </c>
      <c r="H60" s="27">
        <f t="shared" ref="H60:H87" si="10">K60*0.00000785</f>
        <v>3.2627243879999996</v>
      </c>
      <c r="I60" s="28">
        <f t="shared" ref="I60:I87" si="11">G60/H60</f>
        <v>5.7007573389922515</v>
      </c>
      <c r="J60" s="10"/>
      <c r="K60" s="10">
        <f t="shared" ref="K60:K87" si="12">3.1416*L60*D60</f>
        <v>415633.68</v>
      </c>
      <c r="L60" s="10">
        <f t="shared" ref="L60:L87" si="13">(C60/2)*(C60/2)</f>
        <v>900</v>
      </c>
      <c r="M60" s="10"/>
      <c r="N60" s="10"/>
      <c r="O60" s="10"/>
      <c r="P60" s="10"/>
    </row>
    <row r="61" spans="1:18">
      <c r="A61" s="23">
        <v>42670</v>
      </c>
      <c r="B61" s="24"/>
      <c r="C61" s="22">
        <v>60</v>
      </c>
      <c r="D61" s="4">
        <v>155</v>
      </c>
      <c r="E61" s="24"/>
      <c r="F61" s="24"/>
      <c r="G61" s="20">
        <v>19.7</v>
      </c>
      <c r="H61" s="27">
        <f t="shared" si="10"/>
        <v>3.4402876199999999</v>
      </c>
      <c r="I61" s="28">
        <f t="shared" si="11"/>
        <v>5.7262654103321742</v>
      </c>
      <c r="J61" s="10"/>
      <c r="K61" s="10">
        <f t="shared" si="12"/>
        <v>438253.2</v>
      </c>
      <c r="L61" s="10">
        <f t="shared" si="13"/>
        <v>900</v>
      </c>
      <c r="M61" s="10"/>
      <c r="N61" s="10"/>
      <c r="O61" s="10"/>
    </row>
    <row r="62" spans="1:18">
      <c r="A62" s="23">
        <v>41824</v>
      </c>
      <c r="B62" s="24"/>
      <c r="C62" s="22">
        <v>60</v>
      </c>
      <c r="D62" s="4">
        <v>162</v>
      </c>
      <c r="E62" s="24"/>
      <c r="F62" s="24"/>
      <c r="G62" s="20">
        <v>20.6</v>
      </c>
      <c r="H62" s="27">
        <f t="shared" si="10"/>
        <v>3.595655448</v>
      </c>
      <c r="I62" s="28">
        <f t="shared" si="11"/>
        <v>5.7291362584416348</v>
      </c>
      <c r="J62" s="10"/>
      <c r="K62" s="10">
        <f t="shared" si="12"/>
        <v>458045.28</v>
      </c>
      <c r="L62" s="10">
        <f t="shared" si="13"/>
        <v>900</v>
      </c>
      <c r="M62" s="10"/>
      <c r="O62" s="10"/>
    </row>
    <row r="63" spans="1:18">
      <c r="A63" s="23">
        <v>42632</v>
      </c>
      <c r="B63" s="24"/>
      <c r="C63" s="22">
        <v>60</v>
      </c>
      <c r="D63" s="4">
        <v>1041.4000000000001</v>
      </c>
      <c r="E63" s="24"/>
      <c r="F63" s="24"/>
      <c r="G63" s="20">
        <v>128</v>
      </c>
      <c r="H63" s="27">
        <f t="shared" si="10"/>
        <v>23.1142937256</v>
      </c>
      <c r="I63" s="28">
        <f t="shared" si="11"/>
        <v>5.5376989459225792</v>
      </c>
      <c r="J63" s="10"/>
      <c r="K63" s="10">
        <f t="shared" si="12"/>
        <v>2944496.0160000003</v>
      </c>
      <c r="L63" s="10">
        <f t="shared" si="13"/>
        <v>900</v>
      </c>
      <c r="N63" s="10"/>
    </row>
    <row r="64" spans="1:18">
      <c r="A64" s="23">
        <v>42567</v>
      </c>
      <c r="B64" s="24"/>
      <c r="C64" s="22">
        <v>60</v>
      </c>
      <c r="D64" s="4">
        <v>1143</v>
      </c>
      <c r="E64" s="24"/>
      <c r="F64" s="24"/>
      <c r="G64" s="20">
        <v>140.5</v>
      </c>
      <c r="H64" s="27">
        <f t="shared" si="10"/>
        <v>25.369346771999997</v>
      </c>
      <c r="I64" s="28">
        <f t="shared" si="11"/>
        <v>5.5381796489560795</v>
      </c>
      <c r="J64" s="10"/>
      <c r="K64" s="10">
        <f t="shared" si="12"/>
        <v>3231763.92</v>
      </c>
      <c r="L64" s="10">
        <f t="shared" si="13"/>
        <v>900</v>
      </c>
      <c r="M64" s="10"/>
      <c r="N64" s="10"/>
    </row>
    <row r="65" spans="1:16">
      <c r="A65" s="23">
        <v>42770</v>
      </c>
      <c r="B65" s="24" t="s">
        <v>36</v>
      </c>
      <c r="C65" s="22">
        <v>60</v>
      </c>
      <c r="D65" s="4">
        <v>1168.4000000000001</v>
      </c>
      <c r="E65" s="24"/>
      <c r="F65" s="24"/>
      <c r="G65" s="20">
        <v>124.5</v>
      </c>
      <c r="H65" s="27">
        <f t="shared" si="10"/>
        <v>25.933110033599998</v>
      </c>
      <c r="I65" s="28">
        <f t="shared" si="11"/>
        <v>4.8008125457645727</v>
      </c>
      <c r="J65" s="10"/>
      <c r="K65" s="10">
        <f t="shared" si="12"/>
        <v>3303580.8960000002</v>
      </c>
      <c r="L65" s="10">
        <f t="shared" si="13"/>
        <v>900</v>
      </c>
      <c r="M65" s="10"/>
      <c r="N65" s="10"/>
    </row>
    <row r="66" spans="1:16">
      <c r="A66" s="23">
        <v>42567</v>
      </c>
      <c r="B66" s="24"/>
      <c r="C66" s="22">
        <v>60</v>
      </c>
      <c r="D66" s="4">
        <v>1244.5999999999999</v>
      </c>
      <c r="E66" s="24"/>
      <c r="F66" s="24"/>
      <c r="G66" s="20">
        <v>153</v>
      </c>
      <c r="H66" s="27">
        <f t="shared" si="10"/>
        <v>27.624399818399997</v>
      </c>
      <c r="I66" s="28">
        <f t="shared" si="11"/>
        <v>5.5385818698616616</v>
      </c>
      <c r="J66" s="10"/>
      <c r="K66" s="10">
        <f t="shared" si="12"/>
        <v>3519031.824</v>
      </c>
      <c r="L66" s="10">
        <f t="shared" si="13"/>
        <v>900</v>
      </c>
      <c r="M66" s="10"/>
      <c r="N66" s="10"/>
    </row>
    <row r="67" spans="1:16">
      <c r="A67" s="23">
        <v>42748</v>
      </c>
      <c r="B67" s="24"/>
      <c r="C67" s="22">
        <v>60</v>
      </c>
      <c r="D67" s="4">
        <v>1270</v>
      </c>
      <c r="E67" s="24"/>
      <c r="F67" s="24"/>
      <c r="G67" s="20">
        <v>156</v>
      </c>
      <c r="H67" s="27">
        <f t="shared" si="10"/>
        <v>28.188163079999999</v>
      </c>
      <c r="I67" s="28">
        <f t="shared" si="11"/>
        <v>5.534237884081378</v>
      </c>
      <c r="J67" s="10"/>
      <c r="K67" s="10">
        <f t="shared" si="12"/>
        <v>3590848.8000000003</v>
      </c>
      <c r="L67" s="10">
        <f t="shared" si="13"/>
        <v>900</v>
      </c>
      <c r="M67" s="10"/>
      <c r="N67" s="10"/>
    </row>
    <row r="68" spans="1:16">
      <c r="A68" s="23">
        <v>42770</v>
      </c>
      <c r="B68" s="24" t="s">
        <v>36</v>
      </c>
      <c r="C68" s="22">
        <v>60</v>
      </c>
      <c r="D68" s="4">
        <v>1270</v>
      </c>
      <c r="E68" s="24"/>
      <c r="F68" s="24"/>
      <c r="G68" s="20">
        <v>135</v>
      </c>
      <c r="H68" s="27">
        <f t="shared" si="10"/>
        <v>28.188163079999999</v>
      </c>
      <c r="I68" s="28">
        <f t="shared" si="11"/>
        <v>4.7892443227627304</v>
      </c>
      <c r="J68" s="10"/>
      <c r="K68" s="10">
        <f t="shared" si="12"/>
        <v>3590848.8000000003</v>
      </c>
      <c r="L68" s="10">
        <f t="shared" si="13"/>
        <v>900</v>
      </c>
      <c r="M68" s="10"/>
    </row>
    <row r="69" spans="1:16">
      <c r="A69" s="23">
        <v>42770</v>
      </c>
      <c r="B69" s="24"/>
      <c r="C69" s="22">
        <v>60</v>
      </c>
      <c r="D69" s="4">
        <v>1295.4000000000001</v>
      </c>
      <c r="E69" s="24"/>
      <c r="F69" s="24"/>
      <c r="G69" s="20">
        <v>159</v>
      </c>
      <c r="H69" s="27">
        <f t="shared" si="10"/>
        <v>28.751926341600001</v>
      </c>
      <c r="I69" s="28">
        <f t="shared" si="11"/>
        <v>5.5300642506846343</v>
      </c>
      <c r="J69" s="10"/>
      <c r="K69" s="10">
        <f t="shared" si="12"/>
        <v>3662665.7760000005</v>
      </c>
      <c r="L69" s="10">
        <f t="shared" si="13"/>
        <v>900</v>
      </c>
      <c r="P69" s="10"/>
    </row>
    <row r="70" spans="1:16">
      <c r="A70" s="23">
        <v>42907</v>
      </c>
      <c r="B70" s="24" t="s">
        <v>36</v>
      </c>
      <c r="C70" s="22">
        <v>60</v>
      </c>
      <c r="D70" s="4">
        <v>1346.2</v>
      </c>
      <c r="E70" s="24"/>
      <c r="F70" s="24"/>
      <c r="G70" s="20">
        <v>138.5</v>
      </c>
      <c r="H70" s="27">
        <f t="shared" si="10"/>
        <v>29.879452864799998</v>
      </c>
      <c r="I70" s="28">
        <f t="shared" si="11"/>
        <v>4.6352923738828666</v>
      </c>
      <c r="J70" s="10"/>
      <c r="K70" s="10">
        <f t="shared" si="12"/>
        <v>3806299.7280000001</v>
      </c>
      <c r="L70" s="10">
        <f t="shared" si="13"/>
        <v>900</v>
      </c>
      <c r="M70" s="10"/>
      <c r="N70" s="10"/>
      <c r="O70" s="10"/>
    </row>
    <row r="71" spans="1:16">
      <c r="A71" s="23">
        <v>42770</v>
      </c>
      <c r="B71" s="24"/>
      <c r="C71" s="22">
        <v>60</v>
      </c>
      <c r="D71" s="4">
        <v>1397</v>
      </c>
      <c r="E71" s="24"/>
      <c r="F71" s="24"/>
      <c r="G71" s="20">
        <v>171.5</v>
      </c>
      <c r="H71" s="27">
        <f t="shared" si="10"/>
        <v>31.006979387999998</v>
      </c>
      <c r="I71" s="28">
        <f t="shared" si="11"/>
        <v>5.5310128037293493</v>
      </c>
      <c r="J71" s="10"/>
      <c r="K71" s="10">
        <f t="shared" si="12"/>
        <v>3949933.68</v>
      </c>
      <c r="L71" s="10">
        <f t="shared" si="13"/>
        <v>900</v>
      </c>
    </row>
    <row r="72" spans="1:16">
      <c r="A72" s="23">
        <v>42690</v>
      </c>
      <c r="B72" s="24"/>
      <c r="C72" s="22">
        <v>60</v>
      </c>
      <c r="D72" s="4">
        <v>1498.6</v>
      </c>
      <c r="E72" s="24"/>
      <c r="F72" s="24"/>
      <c r="G72" s="20">
        <v>184</v>
      </c>
      <c r="H72" s="27">
        <f t="shared" si="10"/>
        <v>33.262032434399998</v>
      </c>
      <c r="I72" s="28">
        <f t="shared" si="11"/>
        <v>5.5318327394120681</v>
      </c>
      <c r="J72" s="10"/>
      <c r="K72" s="10">
        <f t="shared" si="12"/>
        <v>4237201.5839999998</v>
      </c>
      <c r="L72" s="10">
        <f t="shared" si="13"/>
        <v>900</v>
      </c>
      <c r="P72" s="10"/>
    </row>
    <row r="73" spans="1:16">
      <c r="A73" s="23">
        <v>42907</v>
      </c>
      <c r="B73" s="24" t="s">
        <v>36</v>
      </c>
      <c r="C73" s="22">
        <v>60</v>
      </c>
      <c r="D73" s="4">
        <v>1828.8</v>
      </c>
      <c r="E73" s="24"/>
      <c r="F73" s="24"/>
      <c r="G73" s="20">
        <v>188</v>
      </c>
      <c r="H73" s="27">
        <f t="shared" si="10"/>
        <v>40.590954835199994</v>
      </c>
      <c r="I73" s="28">
        <f t="shared" si="11"/>
        <v>4.6315737277746578</v>
      </c>
      <c r="J73" s="10"/>
      <c r="K73" s="10">
        <f t="shared" si="12"/>
        <v>5170822.2719999999</v>
      </c>
      <c r="L73" s="10">
        <f t="shared" si="13"/>
        <v>900</v>
      </c>
      <c r="M73" s="10"/>
      <c r="N73" s="10"/>
      <c r="O73" s="10"/>
    </row>
    <row r="74" spans="1:16">
      <c r="A74" s="23">
        <v>42690</v>
      </c>
      <c r="B74" s="24"/>
      <c r="C74" s="22">
        <v>60</v>
      </c>
      <c r="D74" s="4">
        <v>6100</v>
      </c>
      <c r="E74" s="24"/>
      <c r="F74" s="24"/>
      <c r="G74" s="20">
        <v>490</v>
      </c>
      <c r="H74" s="27">
        <f t="shared" si="10"/>
        <v>135.39196439999998</v>
      </c>
      <c r="I74" s="28">
        <f t="shared" si="11"/>
        <v>3.6191217268430451</v>
      </c>
      <c r="J74" s="10"/>
      <c r="K74" s="10">
        <f t="shared" si="12"/>
        <v>17247384</v>
      </c>
      <c r="L74" s="10">
        <f t="shared" si="13"/>
        <v>900</v>
      </c>
    </row>
    <row r="75" spans="1:16">
      <c r="A75" s="62">
        <v>42836</v>
      </c>
      <c r="B75" s="24" t="s">
        <v>268</v>
      </c>
      <c r="C75" s="22">
        <v>60</v>
      </c>
      <c r="D75" s="4">
        <v>6220</v>
      </c>
      <c r="E75" s="24"/>
      <c r="F75" s="24"/>
      <c r="G75" s="20">
        <v>533</v>
      </c>
      <c r="H75" s="27">
        <f t="shared" si="10"/>
        <v>138.05541288000001</v>
      </c>
      <c r="I75" s="28">
        <f t="shared" si="11"/>
        <v>3.8607685774935332</v>
      </c>
      <c r="J75" s="10"/>
      <c r="K75" s="10">
        <f t="shared" si="12"/>
        <v>17586676.800000001</v>
      </c>
      <c r="L75" s="10">
        <f t="shared" si="13"/>
        <v>900</v>
      </c>
    </row>
    <row r="76" spans="1:16">
      <c r="A76" s="62">
        <v>42878</v>
      </c>
      <c r="B76" s="24" t="s">
        <v>36</v>
      </c>
      <c r="C76" s="22">
        <v>63.5</v>
      </c>
      <c r="D76" s="4">
        <v>1117.5999999999999</v>
      </c>
      <c r="E76" s="24"/>
      <c r="F76" s="24"/>
      <c r="G76" s="20">
        <v>450</v>
      </c>
      <c r="H76" s="27">
        <f t="shared" si="10"/>
        <v>27.783976141613994</v>
      </c>
      <c r="I76" s="28">
        <f t="shared" si="11"/>
        <v>16.196385920660351</v>
      </c>
      <c r="J76" s="10"/>
      <c r="K76" s="10">
        <f t="shared" si="12"/>
        <v>3539360.0180399995</v>
      </c>
      <c r="L76" s="10">
        <f t="shared" si="13"/>
        <v>1008.0625</v>
      </c>
      <c r="M76" s="10"/>
      <c r="N76" s="10"/>
      <c r="O76" s="10"/>
    </row>
    <row r="77" spans="1:16">
      <c r="A77" s="62">
        <v>42864</v>
      </c>
      <c r="B77" s="24" t="s">
        <v>36</v>
      </c>
      <c r="C77" s="22">
        <v>69.849999999999994</v>
      </c>
      <c r="D77" s="4">
        <v>1117.5999999999999</v>
      </c>
      <c r="E77" s="24"/>
      <c r="F77" s="24"/>
      <c r="G77" s="20">
        <v>500</v>
      </c>
      <c r="H77" s="27">
        <f t="shared" si="10"/>
        <v>33.618611131352928</v>
      </c>
      <c r="I77" s="28">
        <f t="shared" si="11"/>
        <v>14.872714344040729</v>
      </c>
      <c r="J77" s="10"/>
      <c r="K77" s="10">
        <f t="shared" si="12"/>
        <v>4282625.6218283987</v>
      </c>
      <c r="L77" s="10">
        <f t="shared" si="13"/>
        <v>1219.7556249999998</v>
      </c>
      <c r="M77" s="10"/>
      <c r="N77" s="10"/>
    </row>
    <row r="78" spans="1:16">
      <c r="A78" s="23">
        <v>42868</v>
      </c>
      <c r="B78" s="24"/>
      <c r="C78" s="22">
        <v>70</v>
      </c>
      <c r="D78" s="4">
        <v>1117.5999999999999</v>
      </c>
      <c r="E78" s="24"/>
      <c r="F78" s="24"/>
      <c r="G78" s="20">
        <v>550</v>
      </c>
      <c r="H78" s="27">
        <f t="shared" si="10"/>
        <v>33.763155333599997</v>
      </c>
      <c r="I78" s="28">
        <f t="shared" si="11"/>
        <v>16.28994667606371</v>
      </c>
      <c r="J78" s="10"/>
      <c r="K78" s="10">
        <f t="shared" si="12"/>
        <v>4301038.8959999997</v>
      </c>
      <c r="L78" s="10">
        <f t="shared" si="13"/>
        <v>1225</v>
      </c>
    </row>
    <row r="79" spans="1:16">
      <c r="A79" s="23">
        <v>42755</v>
      </c>
      <c r="B79" s="24"/>
      <c r="C79" s="22">
        <v>70</v>
      </c>
      <c r="D79" s="4">
        <v>10</v>
      </c>
      <c r="E79" s="24"/>
      <c r="F79" s="24"/>
      <c r="G79" s="20">
        <v>3</v>
      </c>
      <c r="H79" s="27">
        <f t="shared" si="10"/>
        <v>0.30210410999999998</v>
      </c>
      <c r="I79" s="28">
        <f t="shared" si="11"/>
        <v>9.9303514937284376</v>
      </c>
      <c r="J79" s="10"/>
      <c r="K79" s="10">
        <f t="shared" si="12"/>
        <v>38484.6</v>
      </c>
      <c r="L79" s="10">
        <f t="shared" si="13"/>
        <v>1225</v>
      </c>
    </row>
    <row r="80" spans="1:16">
      <c r="A80" s="24"/>
      <c r="B80" s="24"/>
      <c r="C80" s="22">
        <v>70</v>
      </c>
      <c r="D80" s="4">
        <v>155</v>
      </c>
      <c r="E80" s="24"/>
      <c r="F80" s="24"/>
      <c r="G80" s="20">
        <v>26.5</v>
      </c>
      <c r="H80" s="27">
        <f t="shared" si="10"/>
        <v>4.6826137049999996</v>
      </c>
      <c r="I80" s="28">
        <f t="shared" si="11"/>
        <v>5.6592325716947007</v>
      </c>
      <c r="J80" s="10"/>
      <c r="K80" s="10">
        <f t="shared" si="12"/>
        <v>596511.30000000005</v>
      </c>
      <c r="L80" s="10">
        <f t="shared" si="13"/>
        <v>1225</v>
      </c>
    </row>
    <row r="81" spans="1:17">
      <c r="A81" s="81">
        <v>42878</v>
      </c>
      <c r="B81" s="24" t="s">
        <v>36</v>
      </c>
      <c r="C81" s="22">
        <v>70</v>
      </c>
      <c r="D81" s="4">
        <v>155</v>
      </c>
      <c r="E81" s="24"/>
      <c r="F81" s="24"/>
      <c r="G81" s="20">
        <v>25.5</v>
      </c>
      <c r="H81" s="27">
        <f>K81*0.00000785</f>
        <v>4.6826137049999996</v>
      </c>
      <c r="I81" s="28">
        <f>G81/H81</f>
        <v>5.4456766255930145</v>
      </c>
      <c r="J81" s="10"/>
      <c r="K81" s="10">
        <f>3.1416*L81*D81</f>
        <v>596511.30000000005</v>
      </c>
      <c r="L81" s="10">
        <f>(C81/2)*(C81/2)</f>
        <v>1225</v>
      </c>
      <c r="M81" s="10"/>
    </row>
    <row r="82" spans="1:17">
      <c r="A82" s="23">
        <v>42608</v>
      </c>
      <c r="B82" s="24"/>
      <c r="C82" s="22">
        <v>70</v>
      </c>
      <c r="D82" s="4">
        <v>1498.6</v>
      </c>
      <c r="E82" s="24"/>
      <c r="F82" s="24"/>
      <c r="G82" s="20">
        <v>250</v>
      </c>
      <c r="H82" s="27">
        <f t="shared" si="10"/>
        <v>45.27332192459999</v>
      </c>
      <c r="I82" s="28">
        <f t="shared" si="11"/>
        <v>5.5220158223944784</v>
      </c>
      <c r="J82" s="10"/>
      <c r="K82" s="10">
        <f t="shared" si="12"/>
        <v>5767302.1559999995</v>
      </c>
      <c r="L82" s="10">
        <f t="shared" si="13"/>
        <v>1225</v>
      </c>
    </row>
    <row r="83" spans="1:17">
      <c r="A83" s="23">
        <v>42906</v>
      </c>
      <c r="B83" s="24" t="s">
        <v>36</v>
      </c>
      <c r="C83" s="22">
        <v>70</v>
      </c>
      <c r="D83" s="4">
        <v>1498.6</v>
      </c>
      <c r="E83" s="24"/>
      <c r="F83" s="24"/>
      <c r="G83" s="20">
        <v>255</v>
      </c>
      <c r="H83" s="27">
        <f t="shared" si="10"/>
        <v>45.27332192459999</v>
      </c>
      <c r="I83" s="28">
        <f t="shared" si="11"/>
        <v>5.6324561388423682</v>
      </c>
      <c r="J83" s="10"/>
      <c r="K83" s="10">
        <f t="shared" si="12"/>
        <v>5767302.1559999995</v>
      </c>
      <c r="L83" s="10">
        <f t="shared" si="13"/>
        <v>1225</v>
      </c>
      <c r="M83" s="10"/>
      <c r="N83" s="10"/>
      <c r="O83" s="10"/>
      <c r="P83" s="10"/>
      <c r="Q83" s="10"/>
    </row>
    <row r="84" spans="1:17">
      <c r="A84" s="23">
        <v>42773</v>
      </c>
      <c r="B84" s="24"/>
      <c r="C84" s="22">
        <v>70</v>
      </c>
      <c r="D84" s="4">
        <v>1524</v>
      </c>
      <c r="E84" s="24"/>
      <c r="F84" s="24"/>
      <c r="G84" s="20">
        <v>254.5</v>
      </c>
      <c r="H84" s="27">
        <f t="shared" si="10"/>
        <v>46.040666363999996</v>
      </c>
      <c r="I84" s="28">
        <f t="shared" si="11"/>
        <v>5.5277219054109521</v>
      </c>
      <c r="J84" s="10"/>
      <c r="K84" s="10">
        <f t="shared" si="12"/>
        <v>5865053.04</v>
      </c>
      <c r="L84" s="10">
        <f t="shared" si="13"/>
        <v>1225</v>
      </c>
    </row>
    <row r="85" spans="1:17">
      <c r="A85" s="81"/>
      <c r="B85" s="24"/>
      <c r="C85" s="22">
        <v>70</v>
      </c>
      <c r="D85" s="4">
        <v>6420</v>
      </c>
      <c r="E85" s="24"/>
      <c r="F85" s="24"/>
      <c r="G85" s="20">
        <v>650</v>
      </c>
      <c r="H85" s="27">
        <f t="shared" si="10"/>
        <v>193.95083861999998</v>
      </c>
      <c r="I85" s="28">
        <f t="shared" si="11"/>
        <v>3.3513647304898675</v>
      </c>
      <c r="J85" s="10"/>
      <c r="K85" s="10">
        <f t="shared" si="12"/>
        <v>24707113.199999999</v>
      </c>
      <c r="L85" s="10">
        <f t="shared" si="13"/>
        <v>1225</v>
      </c>
      <c r="P85" s="10"/>
    </row>
    <row r="86" spans="1:17">
      <c r="A86" s="81">
        <v>42909</v>
      </c>
      <c r="B86" s="24" t="s">
        <v>36</v>
      </c>
      <c r="C86" s="22">
        <v>80</v>
      </c>
      <c r="D86" s="4">
        <v>1778</v>
      </c>
      <c r="E86" s="24"/>
      <c r="F86" s="24"/>
      <c r="G86" s="20">
        <v>545</v>
      </c>
      <c r="H86" s="27">
        <f t="shared" si="10"/>
        <v>70.157205887999993</v>
      </c>
      <c r="I86" s="28">
        <f t="shared" si="11"/>
        <v>7.7682683211478816</v>
      </c>
      <c r="J86" s="10"/>
      <c r="K86" s="10">
        <f t="shared" si="12"/>
        <v>8937223.6799999997</v>
      </c>
      <c r="L86" s="10">
        <f t="shared" si="13"/>
        <v>1600</v>
      </c>
      <c r="M86" s="10"/>
      <c r="N86" s="10"/>
      <c r="O86" s="10"/>
    </row>
    <row r="87" spans="1:17">
      <c r="A87" s="63">
        <v>42608</v>
      </c>
      <c r="C87" s="22">
        <v>88.9</v>
      </c>
      <c r="D87" s="11">
        <v>1498.6</v>
      </c>
      <c r="G87" s="20">
        <v>403</v>
      </c>
      <c r="H87" s="27">
        <f t="shared" si="10"/>
        <v>73.021340932187343</v>
      </c>
      <c r="I87" s="28">
        <f t="shared" si="11"/>
        <v>5.5189345314029996</v>
      </c>
      <c r="K87">
        <f t="shared" si="12"/>
        <v>9302081.6474124007</v>
      </c>
      <c r="L87">
        <f t="shared" si="13"/>
        <v>1975.8025000000002</v>
      </c>
    </row>
    <row r="88" spans="1:17">
      <c r="A88" s="63"/>
    </row>
    <row r="89" spans="1:17">
      <c r="A89" s="63"/>
    </row>
  </sheetData>
  <sortState ref="A2:L16">
    <sortCondition ref="C2:C16"/>
    <sortCondition ref="D2:D16"/>
  </sortState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K19" sqref="K19"/>
    </sheetView>
  </sheetViews>
  <sheetFormatPr defaultRowHeight="15"/>
  <cols>
    <col min="1" max="1" width="10" style="10" customWidth="1"/>
    <col min="2" max="2" width="13" style="10" customWidth="1"/>
    <col min="3" max="4" width="10.28515625" style="10" customWidth="1"/>
    <col min="5" max="5" width="10.7109375" style="10" customWidth="1"/>
    <col min="6" max="16384" width="9.140625" style="10"/>
  </cols>
  <sheetData>
    <row r="1" spans="1:5" ht="15.75">
      <c r="A1" s="71" t="s">
        <v>0</v>
      </c>
      <c r="B1" s="71" t="s">
        <v>1</v>
      </c>
      <c r="C1" s="72" t="s">
        <v>256</v>
      </c>
      <c r="D1" s="71" t="s">
        <v>255</v>
      </c>
      <c r="E1" s="71" t="s">
        <v>8</v>
      </c>
    </row>
    <row r="2" spans="1:5">
      <c r="A2" s="63">
        <v>42879</v>
      </c>
      <c r="B2" s="10" t="s">
        <v>29</v>
      </c>
      <c r="C2" s="27">
        <v>1</v>
      </c>
      <c r="D2" s="27">
        <v>0.35</v>
      </c>
      <c r="E2" s="69">
        <v>3.8</v>
      </c>
    </row>
    <row r="3" spans="1:5">
      <c r="A3" s="63"/>
      <c r="C3" s="27">
        <v>1</v>
      </c>
      <c r="D3" s="27">
        <v>0.4</v>
      </c>
      <c r="E3" s="69">
        <v>4.4000000000000004</v>
      </c>
    </row>
    <row r="4" spans="1:5">
      <c r="A4" s="63"/>
      <c r="C4" s="27">
        <v>1</v>
      </c>
      <c r="D4" s="27">
        <v>0.47</v>
      </c>
      <c r="E4" s="69">
        <v>4.8</v>
      </c>
    </row>
    <row r="5" spans="1:5">
      <c r="A5" s="63"/>
      <c r="C5" s="27"/>
      <c r="D5" s="69"/>
    </row>
    <row r="6" spans="1:5">
      <c r="A6" s="63"/>
      <c r="C6" s="27"/>
      <c r="D6" s="27"/>
      <c r="E6" s="69"/>
    </row>
    <row r="7" spans="1:5">
      <c r="A7" s="63"/>
      <c r="C7" s="27"/>
      <c r="D7" s="27"/>
      <c r="E7" s="69"/>
    </row>
    <row r="8" spans="1:5">
      <c r="A8" s="63"/>
      <c r="C8" s="27"/>
      <c r="D8" s="27"/>
      <c r="E8" s="69"/>
    </row>
    <row r="9" spans="1:5">
      <c r="A9" s="63"/>
      <c r="C9" s="27"/>
      <c r="D9" s="27"/>
      <c r="E9" s="69"/>
    </row>
    <row r="10" spans="1:5">
      <c r="A10" s="63"/>
      <c r="C10" s="27"/>
      <c r="D10" s="27"/>
      <c r="E10" s="69"/>
    </row>
    <row r="11" spans="1:5">
      <c r="A11" s="63"/>
      <c r="C11" s="27"/>
      <c r="D11" s="27"/>
      <c r="E11" s="69"/>
    </row>
    <row r="12" spans="1:5">
      <c r="A12" s="63"/>
      <c r="C12" s="27"/>
      <c r="D12" s="27"/>
      <c r="E12" s="69"/>
    </row>
    <row r="13" spans="1:5">
      <c r="A13" s="63"/>
      <c r="C13" s="27"/>
      <c r="D13" s="27"/>
      <c r="E13" s="69"/>
    </row>
    <row r="14" spans="1:5">
      <c r="A14" s="63"/>
      <c r="C14" s="27"/>
      <c r="D14" s="27"/>
      <c r="E14" s="69"/>
    </row>
    <row r="15" spans="1:5">
      <c r="A15" s="63"/>
      <c r="C15" s="27"/>
      <c r="D15" s="27"/>
      <c r="E15" s="69"/>
    </row>
    <row r="16" spans="1:5">
      <c r="A16" s="63"/>
      <c r="C16" s="27"/>
      <c r="D16" s="27"/>
      <c r="E16" s="69"/>
    </row>
    <row r="17" spans="1:5">
      <c r="A17" s="63"/>
      <c r="C17" s="27"/>
      <c r="D17" s="27"/>
      <c r="E17" s="69"/>
    </row>
    <row r="18" spans="1:5">
      <c r="A18" s="63"/>
      <c r="C18" s="27"/>
      <c r="D18" s="27"/>
      <c r="E18" s="69"/>
    </row>
    <row r="19" spans="1:5">
      <c r="A19" s="63"/>
      <c r="C19" s="27"/>
      <c r="D19" s="27"/>
      <c r="E19" s="69"/>
    </row>
    <row r="20" spans="1:5">
      <c r="A20" s="63"/>
      <c r="C20" s="27"/>
      <c r="D20" s="27"/>
      <c r="E20" s="69"/>
    </row>
    <row r="21" spans="1:5">
      <c r="A21" s="63"/>
      <c r="C21" s="27"/>
      <c r="D21" s="27"/>
      <c r="E21" s="69"/>
    </row>
    <row r="22" spans="1:5">
      <c r="A22" s="63"/>
      <c r="E22" s="70"/>
    </row>
    <row r="23" spans="1:5">
      <c r="A23" s="63"/>
      <c r="E23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A4" sqref="A4"/>
    </sheetView>
  </sheetViews>
  <sheetFormatPr defaultRowHeight="15"/>
  <cols>
    <col min="1" max="1" width="11.5703125" customWidth="1"/>
    <col min="2" max="2" width="13" customWidth="1"/>
    <col min="3" max="4" width="10.28515625" customWidth="1"/>
    <col min="5" max="5" width="9.42578125" customWidth="1"/>
  </cols>
  <sheetData>
    <row r="1" spans="1:10" ht="15.75">
      <c r="A1" s="71" t="s">
        <v>0</v>
      </c>
      <c r="B1" s="71" t="s">
        <v>1</v>
      </c>
      <c r="C1" s="72" t="s">
        <v>3</v>
      </c>
      <c r="D1" s="71" t="s">
        <v>2</v>
      </c>
      <c r="E1" s="79" t="s">
        <v>267</v>
      </c>
      <c r="F1" s="71" t="s">
        <v>8</v>
      </c>
    </row>
    <row r="2" spans="1:10">
      <c r="A2" s="63"/>
      <c r="C2" s="27"/>
      <c r="D2" s="27"/>
      <c r="E2" s="27"/>
      <c r="F2" s="69"/>
    </row>
    <row r="3" spans="1:10" s="10" customFormat="1">
      <c r="A3" s="63">
        <v>42954</v>
      </c>
      <c r="B3" s="10" t="s">
        <v>36</v>
      </c>
      <c r="C3" s="27">
        <v>8</v>
      </c>
      <c r="D3" s="27">
        <v>240</v>
      </c>
      <c r="E3" s="27">
        <v>200</v>
      </c>
      <c r="F3" s="69">
        <v>15</v>
      </c>
    </row>
    <row r="4" spans="1:10">
      <c r="A4" s="63">
        <v>42878</v>
      </c>
      <c r="B4" s="10" t="s">
        <v>36</v>
      </c>
      <c r="C4" s="27">
        <v>12</v>
      </c>
      <c r="D4" s="27">
        <v>90</v>
      </c>
      <c r="E4" s="27">
        <v>60</v>
      </c>
      <c r="F4" s="69">
        <v>4</v>
      </c>
      <c r="G4" s="10"/>
    </row>
    <row r="5" spans="1:10">
      <c r="A5" s="63"/>
      <c r="B5" s="10"/>
      <c r="C5" s="27">
        <v>12</v>
      </c>
      <c r="D5" s="27">
        <v>153</v>
      </c>
      <c r="E5" s="27">
        <v>65</v>
      </c>
      <c r="F5" s="69">
        <v>9.6999999999999993</v>
      </c>
      <c r="G5" s="10"/>
    </row>
    <row r="6" spans="1:10" s="10" customFormat="1">
      <c r="A6" s="63">
        <v>42957</v>
      </c>
      <c r="B6" s="10" t="s">
        <v>36</v>
      </c>
      <c r="C6" s="27">
        <v>16</v>
      </c>
      <c r="D6" s="27">
        <v>230</v>
      </c>
      <c r="E6" s="27">
        <v>190</v>
      </c>
      <c r="F6" s="69">
        <v>27.9</v>
      </c>
    </row>
    <row r="7" spans="1:10">
      <c r="A7" s="63">
        <v>42864</v>
      </c>
      <c r="B7" s="10" t="s">
        <v>36</v>
      </c>
      <c r="C7" s="27">
        <v>25</v>
      </c>
      <c r="D7" s="27">
        <v>584.20000000000005</v>
      </c>
      <c r="E7" s="27">
        <v>292.10000000000002</v>
      </c>
      <c r="F7" s="69">
        <v>240</v>
      </c>
      <c r="G7" s="10"/>
    </row>
    <row r="8" spans="1:10" s="10" customFormat="1">
      <c r="A8" s="63">
        <v>42935</v>
      </c>
      <c r="B8" s="10" t="s">
        <v>36</v>
      </c>
      <c r="C8" s="27">
        <v>32</v>
      </c>
      <c r="D8" s="27">
        <v>510</v>
      </c>
      <c r="E8" s="27">
        <v>177.8</v>
      </c>
      <c r="F8" s="69">
        <v>237</v>
      </c>
    </row>
    <row r="9" spans="1:10">
      <c r="A9" s="63">
        <v>42864</v>
      </c>
      <c r="B9" s="10" t="s">
        <v>36</v>
      </c>
      <c r="C9" s="27">
        <v>32</v>
      </c>
      <c r="D9" s="27">
        <v>510</v>
      </c>
      <c r="E9" s="27">
        <v>177.8</v>
      </c>
      <c r="F9" s="69">
        <v>237.5</v>
      </c>
    </row>
    <row r="10" spans="1:10">
      <c r="A10" s="63"/>
      <c r="B10" s="10"/>
      <c r="C10" s="27">
        <v>32</v>
      </c>
      <c r="D10" s="27">
        <v>570</v>
      </c>
      <c r="E10" s="27">
        <v>177.8</v>
      </c>
      <c r="F10" s="69">
        <v>237.5</v>
      </c>
      <c r="G10" s="10"/>
      <c r="H10" s="10"/>
      <c r="I10" s="10"/>
      <c r="J10" s="10"/>
    </row>
    <row r="11" spans="1:10" s="10" customFormat="1">
      <c r="A11" s="63">
        <v>42889</v>
      </c>
      <c r="B11" s="10" t="s">
        <v>166</v>
      </c>
      <c r="C11" s="27">
        <v>38.1</v>
      </c>
      <c r="D11" s="27">
        <v>200</v>
      </c>
      <c r="E11" s="27">
        <v>76.2</v>
      </c>
      <c r="F11" s="69">
        <v>52.7</v>
      </c>
    </row>
    <row r="12" spans="1:10">
      <c r="A12" s="63">
        <v>42906</v>
      </c>
      <c r="B12" s="10"/>
      <c r="C12" s="27">
        <v>38.1</v>
      </c>
      <c r="D12" s="27">
        <v>406.4</v>
      </c>
      <c r="E12" s="27">
        <v>38.1</v>
      </c>
      <c r="F12" s="69">
        <v>190</v>
      </c>
      <c r="G12" s="10"/>
      <c r="H12" s="10"/>
    </row>
    <row r="13" spans="1:10">
      <c r="A13" s="63">
        <v>42878</v>
      </c>
      <c r="B13" s="10" t="s">
        <v>36</v>
      </c>
      <c r="C13" s="27">
        <v>90</v>
      </c>
      <c r="D13" s="27">
        <v>266.7</v>
      </c>
      <c r="E13" s="27">
        <v>140</v>
      </c>
      <c r="F13" s="69">
        <v>213</v>
      </c>
    </row>
    <row r="14" spans="1:10">
      <c r="A14" s="63"/>
      <c r="C14" s="27"/>
      <c r="D14" s="69"/>
      <c r="E14" s="27"/>
      <c r="F14" s="69"/>
    </row>
    <row r="15" spans="1:10">
      <c r="A15" s="63"/>
      <c r="C15" s="27"/>
      <c r="D15" s="27"/>
      <c r="E15" s="27"/>
      <c r="F15" s="69"/>
    </row>
    <row r="16" spans="1:10">
      <c r="A16" s="63"/>
      <c r="C16" s="27"/>
      <c r="D16" s="27"/>
      <c r="E16" s="27"/>
      <c r="F16" s="69"/>
    </row>
    <row r="17" spans="1:6">
      <c r="A17" s="63"/>
      <c r="C17" s="27"/>
      <c r="D17" s="27"/>
      <c r="E17" s="27"/>
      <c r="F17" s="69"/>
    </row>
    <row r="18" spans="1:6">
      <c r="A18" s="63"/>
      <c r="C18" s="27"/>
      <c r="D18" s="27"/>
      <c r="E18" s="27"/>
      <c r="F18" s="69"/>
    </row>
    <row r="19" spans="1:6">
      <c r="A19" s="63"/>
      <c r="C19" s="27"/>
      <c r="D19" s="27"/>
      <c r="E19" s="27"/>
      <c r="F19" s="69"/>
    </row>
    <row r="20" spans="1:6">
      <c r="A20" s="63"/>
      <c r="C20" s="27"/>
      <c r="D20" s="27"/>
      <c r="E20" s="27"/>
      <c r="F20" s="69"/>
    </row>
    <row r="21" spans="1:6">
      <c r="A21" s="63"/>
      <c r="C21" s="27"/>
      <c r="D21" s="27"/>
      <c r="E21" s="27"/>
      <c r="F21" s="69"/>
    </row>
    <row r="22" spans="1:6">
      <c r="A22" s="63"/>
      <c r="C22" s="27"/>
      <c r="D22" s="27"/>
      <c r="E22" s="27"/>
      <c r="F22" s="69"/>
    </row>
    <row r="23" spans="1:6">
      <c r="A23" s="63"/>
      <c r="C23" s="27"/>
      <c r="D23" s="27"/>
      <c r="E23" s="27"/>
      <c r="F23" s="69"/>
    </row>
    <row r="24" spans="1:6">
      <c r="A24" s="63"/>
      <c r="C24" s="27"/>
      <c r="D24" s="27"/>
      <c r="E24" s="27"/>
      <c r="F24" s="69"/>
    </row>
    <row r="25" spans="1:6">
      <c r="A25" s="63"/>
      <c r="C25" s="27"/>
      <c r="D25" s="27"/>
      <c r="E25" s="27"/>
      <c r="F25" s="69"/>
    </row>
    <row r="26" spans="1:6">
      <c r="A26" s="63"/>
      <c r="C26" s="27"/>
      <c r="D26" s="27"/>
      <c r="E26" s="27"/>
      <c r="F26" s="69"/>
    </row>
    <row r="27" spans="1:6">
      <c r="A27" s="63"/>
      <c r="C27" s="27"/>
      <c r="D27" s="27"/>
      <c r="E27" s="27"/>
      <c r="F27" s="69"/>
    </row>
    <row r="28" spans="1:6">
      <c r="A28" s="63"/>
      <c r="C28" s="27"/>
      <c r="D28" s="27"/>
      <c r="E28" s="27"/>
      <c r="F28" s="69"/>
    </row>
    <row r="29" spans="1:6">
      <c r="A29" s="63"/>
      <c r="C29" s="27"/>
      <c r="D29" s="27"/>
      <c r="E29" s="27"/>
      <c r="F29" s="69"/>
    </row>
    <row r="30" spans="1:6">
      <c r="A30" s="63"/>
      <c r="C30" s="27"/>
      <c r="D30" s="27"/>
      <c r="E30" s="27"/>
      <c r="F30" s="69"/>
    </row>
    <row r="31" spans="1:6">
      <c r="A31" s="63"/>
      <c r="E31" s="27"/>
      <c r="F31" s="70"/>
    </row>
    <row r="32" spans="1:6">
      <c r="A32" s="63"/>
      <c r="E32" s="27"/>
      <c r="F32" s="16"/>
    </row>
    <row r="33" spans="5:5">
      <c r="E33" s="27"/>
    </row>
    <row r="34" spans="5:5">
      <c r="E34" s="27"/>
    </row>
    <row r="35" spans="5:5">
      <c r="E35" s="27"/>
    </row>
    <row r="36" spans="5:5">
      <c r="E36" s="27"/>
    </row>
    <row r="37" spans="5:5">
      <c r="E37" s="27"/>
    </row>
    <row r="38" spans="5:5">
      <c r="E38" s="27"/>
    </row>
  </sheetData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6"/>
  <dimension ref="A2:L6"/>
  <sheetViews>
    <sheetView workbookViewId="0">
      <selection activeCell="B4" sqref="B4"/>
    </sheetView>
  </sheetViews>
  <sheetFormatPr defaultRowHeight="15"/>
  <cols>
    <col min="1" max="1" width="10.5703125" customWidth="1"/>
  </cols>
  <sheetData>
    <row r="2" spans="1:12">
      <c r="A2" s="23">
        <v>41971</v>
      </c>
      <c r="B2" s="24" t="s">
        <v>19</v>
      </c>
      <c r="C2" s="22">
        <v>60</v>
      </c>
      <c r="D2" s="22">
        <v>65</v>
      </c>
      <c r="E2" s="24"/>
      <c r="F2" s="24"/>
      <c r="G2" s="4">
        <v>18</v>
      </c>
      <c r="H2" s="27">
        <f>K2*0.00000785</f>
        <v>1.44270126</v>
      </c>
      <c r="I2" s="28">
        <f>G2/H2</f>
        <v>12.476595466479319</v>
      </c>
      <c r="J2" s="10"/>
      <c r="K2" s="10">
        <f>3.1416*L2*D2</f>
        <v>183783.6</v>
      </c>
      <c r="L2" s="10">
        <f>(C2/2)*(C2/2)</f>
        <v>900</v>
      </c>
    </row>
    <row r="3" spans="1:12" s="10" customFormat="1">
      <c r="A3" s="23">
        <v>41971</v>
      </c>
      <c r="B3" s="24" t="s">
        <v>19</v>
      </c>
      <c r="C3" s="22">
        <v>100</v>
      </c>
      <c r="D3" s="22">
        <v>25</v>
      </c>
      <c r="E3" s="24"/>
      <c r="F3" s="24"/>
      <c r="G3" s="4">
        <v>24</v>
      </c>
      <c r="H3" s="27">
        <f>K3*0.00000785</f>
        <v>1.5413474999999999</v>
      </c>
      <c r="I3" s="28">
        <f>G3/H3</f>
        <v>15.57079114216619</v>
      </c>
      <c r="K3" s="10">
        <f>3.1416*L3*D3</f>
        <v>196350</v>
      </c>
      <c r="L3" s="10">
        <f>(C3/2)*(C3/2)</f>
        <v>2500</v>
      </c>
    </row>
    <row r="4" spans="1:12" s="10" customFormat="1">
      <c r="A4" s="23">
        <v>41971</v>
      </c>
      <c r="B4" s="24" t="s">
        <v>19</v>
      </c>
      <c r="C4" s="22">
        <v>120</v>
      </c>
      <c r="D4" s="22">
        <v>35</v>
      </c>
      <c r="E4" s="24"/>
      <c r="F4" s="24"/>
      <c r="G4" s="4">
        <v>43</v>
      </c>
      <c r="H4" s="27">
        <f>K4*0.00000785</f>
        <v>3.1073565599999999</v>
      </c>
      <c r="I4" s="28">
        <f>G4/H4</f>
        <v>13.838128701908609</v>
      </c>
      <c r="K4" s="10">
        <f>3.1416*L4*D4</f>
        <v>395841.60000000003</v>
      </c>
      <c r="L4" s="10">
        <f>(C4/2)*(C4/2)</f>
        <v>3600</v>
      </c>
    </row>
    <row r="5" spans="1:12" s="10" customFormat="1">
      <c r="A5" s="23">
        <v>41967</v>
      </c>
      <c r="B5" s="24" t="s">
        <v>18</v>
      </c>
      <c r="C5" s="22">
        <v>130</v>
      </c>
      <c r="D5" s="22">
        <v>250</v>
      </c>
      <c r="E5" s="24"/>
      <c r="F5" s="24"/>
      <c r="G5" s="4">
        <v>285</v>
      </c>
      <c r="H5" s="27">
        <f>K5*0.00000785</f>
        <v>26.048772749999998</v>
      </c>
      <c r="I5" s="28">
        <f>G5/H5</f>
        <v>10.941014485989557</v>
      </c>
      <c r="K5" s="10">
        <f>3.1416*L5*D5</f>
        <v>3318315</v>
      </c>
      <c r="L5" s="10">
        <f>(C5/2)*(C5/2)</f>
        <v>4225</v>
      </c>
    </row>
    <row r="6" spans="1:12" s="10" customFormat="1">
      <c r="A6" s="23">
        <v>41967</v>
      </c>
      <c r="B6" s="24" t="s">
        <v>18</v>
      </c>
      <c r="C6" s="22">
        <v>130</v>
      </c>
      <c r="D6" s="22">
        <v>300</v>
      </c>
      <c r="E6" s="24"/>
      <c r="F6" s="24"/>
      <c r="G6" s="4">
        <v>110</v>
      </c>
      <c r="H6" s="27">
        <f>K6*0.00000785</f>
        <v>31.258527299999997</v>
      </c>
      <c r="I6" s="28">
        <f>G6/H6</f>
        <v>3.5190397469557055</v>
      </c>
      <c r="K6" s="10">
        <f>3.1416*L6*D6</f>
        <v>3981978</v>
      </c>
      <c r="L6" s="10">
        <f>(C6/2)*(C6/2)</f>
        <v>4225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E26"/>
  <sheetViews>
    <sheetView topLeftCell="A4" workbookViewId="0">
      <selection activeCell="G25" sqref="G25"/>
    </sheetView>
  </sheetViews>
  <sheetFormatPr defaultRowHeight="15"/>
  <cols>
    <col min="1" max="1" width="11.140625" style="10" customWidth="1"/>
    <col min="2" max="2" width="15.7109375" style="10" customWidth="1"/>
    <col min="3" max="16384" width="9.140625" style="10"/>
  </cols>
  <sheetData>
    <row r="2" spans="1:5">
      <c r="B2" s="10" t="s">
        <v>22</v>
      </c>
      <c r="C2" s="10" t="s">
        <v>23</v>
      </c>
      <c r="D2" s="10" t="s">
        <v>23</v>
      </c>
    </row>
    <row r="3" spans="1:5">
      <c r="D3" s="10" t="s">
        <v>202</v>
      </c>
    </row>
    <row r="4" spans="1:5" ht="18.75">
      <c r="A4" s="73" t="s">
        <v>0</v>
      </c>
      <c r="B4" s="73" t="s">
        <v>1</v>
      </c>
      <c r="C4" s="73" t="s">
        <v>258</v>
      </c>
      <c r="D4" s="73" t="s">
        <v>257</v>
      </c>
      <c r="E4" s="73" t="s">
        <v>8</v>
      </c>
    </row>
    <row r="5" spans="1:5">
      <c r="A5" s="66">
        <v>42880</v>
      </c>
      <c r="B5" s="55" t="s">
        <v>22</v>
      </c>
      <c r="C5" s="75">
        <v>1</v>
      </c>
      <c r="D5" s="75">
        <v>30</v>
      </c>
      <c r="E5" s="76">
        <v>48</v>
      </c>
    </row>
    <row r="6" spans="1:5">
      <c r="A6" s="77"/>
      <c r="B6" s="55"/>
      <c r="C6" s="75">
        <v>1</v>
      </c>
      <c r="D6" s="75">
        <v>35</v>
      </c>
      <c r="E6" s="76">
        <v>65</v>
      </c>
    </row>
    <row r="7" spans="1:5">
      <c r="A7" s="77"/>
      <c r="B7" s="55"/>
      <c r="C7" s="75"/>
      <c r="D7" s="75"/>
      <c r="E7" s="76"/>
    </row>
    <row r="8" spans="1:5">
      <c r="A8" s="77"/>
      <c r="B8" s="55"/>
      <c r="C8" s="75"/>
      <c r="D8" s="75"/>
      <c r="E8" s="76"/>
    </row>
    <row r="9" spans="1:5">
      <c r="A9" s="77"/>
      <c r="B9" s="55"/>
      <c r="C9" s="75"/>
      <c r="D9" s="75"/>
      <c r="E9" s="76"/>
    </row>
    <row r="10" spans="1:5">
      <c r="A10" s="77"/>
      <c r="B10" s="55"/>
      <c r="C10" s="75"/>
      <c r="D10" s="75"/>
      <c r="E10" s="76"/>
    </row>
    <row r="11" spans="1:5">
      <c r="A11" s="77"/>
      <c r="B11" s="55"/>
      <c r="C11" s="75"/>
      <c r="D11" s="75"/>
      <c r="E11" s="76"/>
    </row>
    <row r="12" spans="1:5">
      <c r="A12" s="77"/>
      <c r="B12" s="55"/>
      <c r="C12" s="75"/>
      <c r="D12" s="75"/>
      <c r="E12" s="76"/>
    </row>
    <row r="13" spans="1:5">
      <c r="A13" s="77"/>
      <c r="B13" s="55"/>
      <c r="C13" s="75"/>
      <c r="D13" s="75"/>
      <c r="E13" s="76"/>
    </row>
    <row r="14" spans="1:5">
      <c r="A14" s="77"/>
      <c r="B14" s="55"/>
      <c r="C14" s="75"/>
      <c r="D14" s="75"/>
      <c r="E14" s="76"/>
    </row>
    <row r="15" spans="1:5">
      <c r="A15" s="77"/>
      <c r="B15" s="55"/>
      <c r="C15" s="75"/>
      <c r="D15" s="75"/>
      <c r="E15" s="76"/>
    </row>
    <row r="16" spans="1:5">
      <c r="A16" s="77"/>
      <c r="B16" s="55"/>
      <c r="C16" s="75"/>
      <c r="D16" s="75"/>
      <c r="E16" s="76"/>
    </row>
    <row r="17" spans="1:5">
      <c r="A17" s="77"/>
      <c r="B17" s="55"/>
      <c r="C17" s="75"/>
      <c r="D17" s="75"/>
      <c r="E17" s="76"/>
    </row>
    <row r="18" spans="1:5">
      <c r="A18" s="77"/>
      <c r="B18" s="55"/>
      <c r="C18" s="75"/>
      <c r="D18" s="75"/>
      <c r="E18" s="76"/>
    </row>
    <row r="19" spans="1:5">
      <c r="A19" s="77"/>
      <c r="B19" s="55"/>
      <c r="C19" s="75"/>
      <c r="D19" s="75"/>
      <c r="E19" s="76"/>
    </row>
    <row r="20" spans="1:5">
      <c r="A20" s="77"/>
      <c r="B20" s="55"/>
      <c r="C20" s="75"/>
      <c r="D20" s="75"/>
      <c r="E20" s="76"/>
    </row>
    <row r="21" spans="1:5">
      <c r="A21" s="77"/>
      <c r="B21" s="55"/>
      <c r="C21" s="75"/>
      <c r="D21" s="75"/>
      <c r="E21" s="76"/>
    </row>
    <row r="22" spans="1:5">
      <c r="A22" s="77"/>
      <c r="B22" s="55"/>
      <c r="C22" s="55"/>
      <c r="D22" s="55"/>
      <c r="E22" s="55"/>
    </row>
    <row r="23" spans="1:5">
      <c r="A23" s="77"/>
      <c r="B23" s="55"/>
      <c r="C23" s="55"/>
      <c r="D23" s="55"/>
      <c r="E23" s="55"/>
    </row>
    <row r="24" spans="1:5">
      <c r="A24" s="74"/>
    </row>
    <row r="25" spans="1:5">
      <c r="A25" s="74"/>
    </row>
    <row r="26" spans="1:5">
      <c r="A26" s="6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PIPE</vt:lpstr>
      <vt:lpstr>MS ROUND PLATE (cut)</vt:lpstr>
      <vt:lpstr>MS PLATE (SQUARE)</vt:lpstr>
      <vt:lpstr>SHAFT</vt:lpstr>
      <vt:lpstr>POLISHED</vt:lpstr>
      <vt:lpstr>IND. ZINC</vt:lpstr>
      <vt:lpstr>FLANGE</vt:lpstr>
      <vt:lpstr>7210</vt:lpstr>
      <vt:lpstr>NYLON BUSH</vt:lpstr>
      <vt:lpstr>EVERDOLLAR</vt:lpstr>
      <vt:lpstr>c channel</vt:lpstr>
      <vt:lpstr>hollow section</vt:lpstr>
      <vt:lpstr>square hollow section</vt:lpstr>
      <vt:lpstr>ms round bar</vt:lpstr>
      <vt:lpstr>flat bar</vt:lpstr>
      <vt:lpstr>angle bar</vt:lpstr>
      <vt:lpstr>CUTTING TOOLS</vt:lpstr>
      <vt:lpstr>Sheet1</vt:lpstr>
      <vt:lpstr>megamix clip</vt:lpstr>
      <vt:lpstr>BRONZE BUSHING</vt:lpstr>
      <vt:lpstr>SOLID BRONZE</vt:lpstr>
      <vt:lpstr>chung meng</vt:lpstr>
      <vt:lpstr>Sheet2</vt:lpstr>
      <vt:lpstr>I Beam</vt:lpstr>
      <vt:lpstr>CON FORMS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2017-03-27T10:22:33Z</cp:lastPrinted>
  <dcterms:created xsi:type="dcterms:W3CDTF">2016-08-03T02:53:20Z</dcterms:created>
  <dcterms:modified xsi:type="dcterms:W3CDTF">2017-08-24T09:51:09Z</dcterms:modified>
</cp:coreProperties>
</file>